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10.250\policy\งานงบประมาณ\budget 65\4-ของบสงป\5-ส่งเมล์ให้หัวหน้าฝ่ายทำงบ65\2-แบบฟอร์มงานประจำ--พื้นฐาน -(3 GeV-งบก่อสร้างFunction)\แบบฟอร์มค่าก่อสร้าง\"/>
    </mc:Choice>
  </mc:AlternateContent>
  <bookViews>
    <workbookView xWindow="0" yWindow="0" windowWidth="20490" windowHeight="7560"/>
  </bookViews>
  <sheets>
    <sheet name="ปร.6" sheetId="21" r:id="rId1"/>
    <sheet name="ปร.5 (ก)" sheetId="20" r:id="rId2"/>
    <sheet name="ปร.4 " sheetId="19" r:id="rId3"/>
    <sheet name="ปร.5 (ข)" sheetId="18" r:id="rId4"/>
    <sheet name="ปร.4  (คุรุภัณฑ์)" sheetId="17" r:id="rId5"/>
    <sheet name="สูตรวัสดุมวลรวม" sheetId="15" r:id="rId6"/>
    <sheet name="ข้อกำหนดการใช้" sheetId="16" state="hidden" r:id="rId7"/>
    <sheet name="ไม้แบบ" sheetId="22" r:id="rId8"/>
    <sheet name="ปร.3" sheetId="14" r:id="rId9"/>
    <sheet name="ปร.2" sheetId="13" r:id="rId10"/>
    <sheet name="ปร.1" sheetId="12" r:id="rId11"/>
    <sheet name="คำแนะนำ" sheetId="9" state="hidden" r:id="rId12"/>
  </sheets>
  <definedNames>
    <definedName name="_xlnm.Print_Area" localSheetId="6">ข้อกำหนดการใช้!$A$1:$L$31</definedName>
    <definedName name="_xlnm.Print_Area" localSheetId="5">สูตรวัสดุมวลรวม!$A$1:$H$69</definedName>
    <definedName name="_xlnm.Print_Titles" localSheetId="2">'ปร.4 '!$1:$9</definedName>
    <definedName name="_xlnm.Print_Titles" localSheetId="5">สูตรวัสดุมวลรวม!$2:$4</definedName>
  </definedNames>
  <calcPr calcId="162913"/>
</workbook>
</file>

<file path=xl/calcChain.xml><?xml version="1.0" encoding="utf-8"?>
<calcChain xmlns="http://schemas.openxmlformats.org/spreadsheetml/2006/main">
  <c r="R12" i="20" l="1"/>
  <c r="C3" i="12" l="1"/>
  <c r="I7" i="22" l="1"/>
  <c r="I6" i="22"/>
  <c r="I5" i="22"/>
  <c r="I4" i="22"/>
  <c r="I8" i="22" l="1"/>
  <c r="E9" i="22" s="1"/>
  <c r="I9" i="22" s="1"/>
  <c r="I10" i="22" s="1"/>
  <c r="G50" i="15" l="1"/>
  <c r="D20" i="19"/>
  <c r="I20" i="19" s="1"/>
  <c r="D19" i="19"/>
  <c r="I19" i="19" s="1"/>
  <c r="D12" i="19"/>
  <c r="G12" i="19" s="1"/>
  <c r="I14" i="17"/>
  <c r="G14" i="17"/>
  <c r="J14" i="17" s="1"/>
  <c r="I51" i="19"/>
  <c r="G51" i="19"/>
  <c r="I43" i="19"/>
  <c r="G43" i="19"/>
  <c r="I45" i="19"/>
  <c r="G45" i="19"/>
  <c r="I44" i="19"/>
  <c r="G44" i="19"/>
  <c r="I42" i="19"/>
  <c r="G42" i="19"/>
  <c r="I41" i="19"/>
  <c r="G41" i="19"/>
  <c r="I38" i="19"/>
  <c r="I37" i="19"/>
  <c r="G37" i="19"/>
  <c r="I34" i="19"/>
  <c r="G34" i="19"/>
  <c r="I48" i="19"/>
  <c r="G48" i="19"/>
  <c r="I35" i="19"/>
  <c r="I33" i="19"/>
  <c r="G33" i="19"/>
  <c r="I32" i="19"/>
  <c r="I31" i="19"/>
  <c r="I30" i="19"/>
  <c r="I29" i="19"/>
  <c r="G29" i="19"/>
  <c r="I28" i="19"/>
  <c r="G28" i="19"/>
  <c r="I25" i="19"/>
  <c r="I24" i="19"/>
  <c r="I23" i="19"/>
  <c r="G17" i="19"/>
  <c r="I17" i="19"/>
  <c r="G18" i="19"/>
  <c r="I18" i="19"/>
  <c r="G22" i="19"/>
  <c r="I22" i="19"/>
  <c r="I16" i="19"/>
  <c r="G16" i="19"/>
  <c r="I11" i="19"/>
  <c r="I13" i="19"/>
  <c r="G19" i="19" l="1"/>
  <c r="J19" i="19" s="1"/>
  <c r="I12" i="19"/>
  <c r="J12" i="19" s="1"/>
  <c r="J41" i="19"/>
  <c r="J44" i="19"/>
  <c r="J51" i="19"/>
  <c r="J52" i="19" s="1"/>
  <c r="K16" i="20" s="1"/>
  <c r="J43" i="19"/>
  <c r="J45" i="19"/>
  <c r="J42" i="19"/>
  <c r="J37" i="19"/>
  <c r="J34" i="19"/>
  <c r="J48" i="19"/>
  <c r="J49" i="19" s="1"/>
  <c r="K15" i="20" s="1"/>
  <c r="R15" i="20" s="1"/>
  <c r="J33" i="19"/>
  <c r="J29" i="19"/>
  <c r="J28" i="19"/>
  <c r="J22" i="19"/>
  <c r="J17" i="19"/>
  <c r="J16" i="19"/>
  <c r="J18" i="19"/>
  <c r="G11" i="19"/>
  <c r="J11" i="19" s="1"/>
  <c r="G14" i="19"/>
  <c r="J46" i="19" l="1"/>
  <c r="K14" i="20" s="1"/>
  <c r="R16" i="20"/>
  <c r="G23" i="19"/>
  <c r="J23" i="19" s="1"/>
  <c r="I14" i="19"/>
  <c r="J14" i="19" s="1"/>
  <c r="G24" i="19" l="1"/>
  <c r="J24" i="19" s="1"/>
  <c r="G25" i="19"/>
  <c r="J25" i="19" s="1"/>
  <c r="R9" i="18"/>
  <c r="J9" i="18"/>
  <c r="F7" i="18"/>
  <c r="E5" i="18"/>
  <c r="I11" i="17"/>
  <c r="G11" i="17"/>
  <c r="J11" i="17" s="1"/>
  <c r="J24" i="17" s="1"/>
  <c r="K13" i="18" s="1"/>
  <c r="O13" i="18" s="1"/>
  <c r="R13" i="18" s="1"/>
  <c r="R22" i="18" s="1"/>
  <c r="K12" i="21" s="1"/>
  <c r="E4" i="20"/>
  <c r="C4" i="12"/>
  <c r="C5" i="12"/>
  <c r="C6" i="12"/>
  <c r="C7" i="12"/>
  <c r="F7" i="12"/>
  <c r="G7" i="12"/>
  <c r="H7" i="12"/>
  <c r="C3" i="13"/>
  <c r="C4" i="13"/>
  <c r="C5" i="13"/>
  <c r="C6" i="13"/>
  <c r="C7" i="13"/>
  <c r="J7" i="13"/>
  <c r="L7" i="13"/>
  <c r="O7" i="13"/>
  <c r="C3" i="14"/>
  <c r="C4" i="14"/>
  <c r="C5" i="14"/>
  <c r="C6" i="14"/>
  <c r="C7" i="14"/>
  <c r="F7" i="14"/>
  <c r="G7" i="14"/>
  <c r="I7" i="14"/>
  <c r="G7" i="15"/>
  <c r="G8" i="15"/>
  <c r="G9" i="15"/>
  <c r="G10" i="15"/>
  <c r="G13" i="15"/>
  <c r="G14" i="15"/>
  <c r="G15" i="15"/>
  <c r="G16" i="15"/>
  <c r="G20" i="15"/>
  <c r="G21" i="15"/>
  <c r="G22" i="15"/>
  <c r="G23" i="15"/>
  <c r="G26" i="15"/>
  <c r="G27" i="15"/>
  <c r="G28" i="15"/>
  <c r="G29" i="15"/>
  <c r="G33" i="15"/>
  <c r="G34" i="15"/>
  <c r="G35" i="15"/>
  <c r="G36" i="15"/>
  <c r="G37" i="15"/>
  <c r="G41" i="15"/>
  <c r="G42" i="15"/>
  <c r="G43" i="15"/>
  <c r="G44" i="15"/>
  <c r="G47" i="15"/>
  <c r="G48" i="15"/>
  <c r="G49" i="15"/>
  <c r="G51" i="15"/>
  <c r="G55" i="15"/>
  <c r="G56" i="15"/>
  <c r="G57" i="15"/>
  <c r="G58" i="15"/>
  <c r="G59" i="15"/>
  <c r="G63" i="15"/>
  <c r="D64" i="15"/>
  <c r="G64" i="15" s="1"/>
  <c r="G65" i="15"/>
  <c r="G66" i="15"/>
  <c r="C3" i="17"/>
  <c r="C4" i="17"/>
  <c r="K4" i="17"/>
  <c r="C5" i="17"/>
  <c r="C6" i="17"/>
  <c r="I6" i="17"/>
  <c r="K6" i="17"/>
  <c r="E4" i="18"/>
  <c r="C3" i="19"/>
  <c r="C4" i="19"/>
  <c r="K4" i="19"/>
  <c r="C5" i="19"/>
  <c r="I6" i="19"/>
  <c r="K6" i="19"/>
  <c r="E5" i="20"/>
  <c r="F7" i="20"/>
  <c r="J9" i="20"/>
  <c r="R9" i="20"/>
  <c r="G52" i="15" l="1"/>
  <c r="F32" i="19" s="1"/>
  <c r="G32" i="19" s="1"/>
  <c r="J32" i="19" s="1"/>
  <c r="G24" i="15"/>
  <c r="R14" i="20"/>
  <c r="G30" i="15"/>
  <c r="G38" i="15"/>
  <c r="F30" i="19" s="1"/>
  <c r="G30" i="19" s="1"/>
  <c r="J30" i="19" s="1"/>
  <c r="G45" i="15"/>
  <c r="F31" i="19" s="1"/>
  <c r="G31" i="19" s="1"/>
  <c r="J31" i="19" s="1"/>
  <c r="G17" i="15"/>
  <c r="F20" i="19" s="1"/>
  <c r="G20" i="19" s="1"/>
  <c r="J20" i="19" s="1"/>
  <c r="G11" i="15"/>
  <c r="F13" i="19" s="1"/>
  <c r="G13" i="19" s="1"/>
  <c r="J13" i="19" s="1"/>
  <c r="J26" i="19" s="1"/>
  <c r="K12" i="20" s="1"/>
  <c r="G60" i="15"/>
  <c r="F35" i="19" s="1"/>
  <c r="G35" i="19" s="1"/>
  <c r="J35" i="19" s="1"/>
  <c r="J39" i="19" s="1"/>
  <c r="K13" i="20" s="1"/>
  <c r="R13" i="20" s="1"/>
  <c r="G67" i="15"/>
  <c r="F38" i="19" s="1"/>
  <c r="G38" i="19" s="1"/>
  <c r="J38" i="19" s="1"/>
  <c r="R22" i="20" l="1"/>
  <c r="K11" i="21" s="1"/>
  <c r="K17" i="21" s="1"/>
  <c r="F20" i="21" s="1"/>
  <c r="K21" i="20"/>
</calcChain>
</file>

<file path=xl/sharedStrings.xml><?xml version="1.0" encoding="utf-8"?>
<sst xmlns="http://schemas.openxmlformats.org/spreadsheetml/2006/main" count="592" uniqueCount="288">
  <si>
    <t>Factor F</t>
  </si>
  <si>
    <t>ค่างานต้นทุน</t>
  </si>
  <si>
    <t>บาท</t>
  </si>
  <si>
    <t>www.yotathai.net</t>
  </si>
  <si>
    <t>รวม</t>
  </si>
  <si>
    <t>การจัดทำตารางคำนวณนี้ มีจุดประสงค์เพื่ออำนวยความสะดวกแก่ผู้ใช้งาน</t>
  </si>
  <si>
    <t xml:space="preserve">เรื่องเกณฑ์การคำนวณราคากลางงานก่อสร้างของราชการ ฉบับใหม่ </t>
  </si>
  <si>
    <t>โดยตารางการคำนวณ ค่า Factor F นี้ สามารถปรับเปลี่ยน เงื่อนไข ส่วนประกอบ</t>
  </si>
  <si>
    <t>ผู้จัดทำ สละเวลาจัดทำขึ้น เพื่อจุดมุ่งหมายในการสรรค์สร้าง และพัฒนาชาติเป็นสำคัญ</t>
  </si>
  <si>
    <t xml:space="preserve">จึงมุ่งหมายที่จะให้ มีการใช้งานอย่างแพร่หลาย  การนำไปแก้ไขเพื่อใช้งานและ </t>
  </si>
  <si>
    <t>อ่านก่อนใช้งาน</t>
  </si>
  <si>
    <t xml:space="preserve">การพัฒนาต่อยอด จึงสามารถกระทำได้ โดยทันที  ทั้งนี้ ได้ตั้งค่าการป้องกันแผ่นงาน </t>
  </si>
  <si>
    <t>ไว้เพื่อป้องกันการแก้ไข โดยไม่ตั้งใจ  รหัสผ่านเพื่อยกเลิกการป้องกันแผ่นงานคือ</t>
  </si>
  <si>
    <t>yotathai</t>
  </si>
  <si>
    <t>ครับ</t>
  </si>
  <si>
    <t>1. ทาง Email : yotathai@gmail.com</t>
  </si>
  <si>
    <t>2. ทาง MSN : mapisith@hotmail.com</t>
  </si>
  <si>
    <t>หากประสงค์จะติดต่อผู้จัดทำตารางคำนวณ  ติดต่อได้ดังนี้</t>
  </si>
  <si>
    <t>โทรศัพท์นอกเวลาราชการ ขอใด้โปรดหลีกเลี่ยง</t>
  </si>
  <si>
    <t>ของค่า Factor F ได้ตามข้อเท็จจริงของแต่ละโครงการ ตลอดถึงสถานที่ และห้วงเวลา</t>
  </si>
  <si>
    <t>สวัสดีครับ....</t>
  </si>
  <si>
    <t>ในการคำนวณหาค่า  Factor F ที่ถูกต้อง  ตามมติ ครม. เมื่อวันที่ 6 กุมภาพันธ์ 2550</t>
  </si>
  <si>
    <t>ตารางคำนวณค่า Factor F F2550 V.2.0 นี้เป็นเวอร์ชั่นที่ปรับปรุงจากรุ่น V.1.0 นะครับ</t>
  </si>
  <si>
    <t xml:space="preserve">เนื่องจาก กรมบัญชีกลางได้แจ้งเวียนอัตราดอกเบี้ยเงินกู้ ใหม่เปลี่ยนจาก 7% เป็น 6% </t>
  </si>
  <si>
    <t xml:space="preserve">ตามหนังสือด่วนที่สุดที่ กค 0421.5/ว 20 ลว. 13 มีนาคม 2552 </t>
  </si>
  <si>
    <t>เท่ากับ 6%  7% และ 8% เท่านั้นนะครับ หากดอกเบี้ย เงินกู้ ต่ำ หรือ สูงกว่านี้</t>
  </si>
  <si>
    <r>
      <t xml:space="preserve">ผมจะปรับปรุงและแจ้งให้เพื่อนๆ ทราบอีกครับ ในเว็บ </t>
    </r>
    <r>
      <rPr>
        <b/>
        <sz val="14"/>
        <color indexed="9"/>
        <rFont val="BrowalliaUPC"/>
        <family val="2"/>
        <charset val="222"/>
      </rPr>
      <t>โยธาไทย</t>
    </r>
    <r>
      <rPr>
        <sz val="14"/>
        <color indexed="9"/>
        <rFont val="BrowalliaUPC"/>
        <family val="2"/>
        <charset val="222"/>
      </rPr>
      <t xml:space="preserve"> นะครับ</t>
    </r>
  </si>
  <si>
    <t>ผมได้ทำการปรับปรุง เมื่อวันที่ 18 มีนาคม 2552</t>
  </si>
  <si>
    <t>โปรแกรมนี้ สามารถคำนวณ ค่า Factor F ที่ตัวแปรอัตราดอกเบี้ยเงินกู้</t>
  </si>
  <si>
    <t>นายอภิสิทธิ์  มากสุวรรณ (ช่างถึก)</t>
  </si>
  <si>
    <t>3. Web site : http://www.yotathai.net</t>
  </si>
  <si>
    <t>=</t>
  </si>
  <si>
    <t xml:space="preserve">  </t>
  </si>
  <si>
    <t>อาคาร</t>
  </si>
  <si>
    <t>การปรับปรุง</t>
  </si>
  <si>
    <t>หาค่า Factor F ให้ช่วยทำการปรับปรุงตารางการคำนวณหาค่า Factor F นี้</t>
  </si>
  <si>
    <t>เพิ่มเติมรายละเอียดในหลายๆ ด้าน และที่สำคัญคือได้เพิ่ม ตาราง Factor F</t>
  </si>
  <si>
    <t>งานก่อสร้างชลประทานเพิ่มเติมเข้ามาด้วย จึงมีความจำเป็นอย่างยิ่ง ที่จะต้อง</t>
  </si>
  <si>
    <t>ปรับปรุงตารางคำนวณนี้ให้ทันสมัยตามด้วย ซึ่งมีรายละเอียดการปรับปรุง</t>
  </si>
  <si>
    <t>ดังนี้</t>
  </si>
  <si>
    <t>1.เพิ่มเติมตาราง Factor F งานก่อสร้างชลประทาน</t>
  </si>
  <si>
    <t>2.เพิ่มรายการคำนวณเทียบหาอัตราส่วนเพื่อหาค่า Factor F</t>
  </si>
  <si>
    <t>กรณีค่างานต้นทุนอยู่ระหว่างช่วงของค่างานต้นทุนที่กำหนด โดยแสดง</t>
  </si>
  <si>
    <t>3.ปรับปรุงตาราง Factor F ของค่างานทุกประเภทให้สวยงาม</t>
  </si>
  <si>
    <t>ธราเทพ  ทองเบ้า</t>
  </si>
  <si>
    <t>ang_nobita@hotmail.com</t>
  </si>
  <si>
    <t>t.tharatep@gmail.com</t>
  </si>
  <si>
    <t>ปรับปรุงเมื่อ 25 เมษายน 2555</t>
  </si>
  <si>
    <t>หมายเหตุ</t>
  </si>
  <si>
    <t>5. ทางโทรศัพท์ 084-7508118  โทรได้เฉพาะวันและเวลาราชการ</t>
  </si>
  <si>
    <t>ทั้งนี้ สืบเนื่องมาจากมติ ครม. เมื่อวันที่ 13 มีนาคม  2555 เรื่องเกณฑ์การ</t>
  </si>
  <si>
    <t>คำนวณราคากลางงานก่อสร้างของทางราชการ ฉบับใหม่ ได้ปรับปรุงและ</t>
  </si>
  <si>
    <t>สูตร วิธีการคำนวณ ซึ่งสามารถพิมพ์เป็นเอกสาร ประกอบรายละเอียด</t>
  </si>
  <si>
    <t>การคำนวณราคากลางฯ ได้ด้วย</t>
  </si>
  <si>
    <t>ใช้งานสะดวกยิ่งขึ้น และสามารถพิมพ์เป็นเอกสาร ประกอบรายละเอียด</t>
  </si>
  <si>
    <t>การคำนวณราคากลางฯ ได้เช่นกัน</t>
  </si>
  <si>
    <t>ขอขอบคุณพี่อภิสิทธิ์ มากสุวรรณ(ช่างถึก) ผู้จัดทำตารางคำนวณนี้</t>
  </si>
  <si>
    <t>ขอขอบคุณโยธาไทยที่ให้การสนับสนุนการจัดทำในครั้งนี้ และที่สำคัญ</t>
  </si>
  <si>
    <t>http://www.facebook.com/yotathai.net</t>
  </si>
  <si>
    <t xml:space="preserve">ที่ให้โอกาสในการปรับปรุงและร่วมสร้างสรรค์สิ่งดีๆ เสมอมา </t>
  </si>
  <si>
    <t>ผมมีความยินดีเป็นอย่างยิ่งที่ได้รับการประสานจากผู้จัดทำตารางการคำนวณ</t>
  </si>
  <si>
    <t>แบบ  ปร.1 แผ่นที่......./..........</t>
  </si>
  <si>
    <t>แบบฟอร์มการถอดแบบสำรวจรายการ ปริมาณงาน และวัสดุก่อสร้างทั่วไป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</si>
  <si>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</si>
  <si>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</si>
  <si>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</si>
  <si>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</si>
  <si>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ถอดแบบ/คำนวณราคากลางโดย</t>
  </si>
  <si>
    <t>เมื่อวันที่</t>
  </si>
  <si>
    <t>หน่วย : บาท</t>
  </si>
  <si>
    <t>ลำดับที่</t>
  </si>
  <si>
    <t>รายการ</t>
  </si>
  <si>
    <t>จำนวน</t>
  </si>
  <si>
    <t>หน่วย</t>
  </si>
  <si>
    <t>ราคา</t>
  </si>
  <si>
    <t>จำนวนเงิน</t>
  </si>
  <si>
    <t>แบบ  ปร.2 แผ่นที่......./..........</t>
  </si>
  <si>
    <t>แบบฟอร์มการถอดแบบสำรวจรายการและปริมาณงานคอนกรีต ไม้แบบ ไม้ค้ำยัน และเหล็กเสริมคอนกรีต</t>
  </si>
  <si>
    <t>เดือน</t>
  </si>
  <si>
    <t>พ.ศ.</t>
  </si>
  <si>
    <t>คอนกรีต</t>
  </si>
  <si>
    <t>ไม้แบบ</t>
  </si>
  <si>
    <t>ไม้ค้ำยัน</t>
  </si>
  <si>
    <t>เหล็กเส้นกลมผิวเรียบ/เมตร</t>
  </si>
  <si>
    <t>เหล็กเส้นกลมผิวข้ออ้อย/เมตร</t>
  </si>
  <si>
    <t>ลบ.ม.</t>
  </si>
  <si>
    <t>ตร.ม.</t>
  </si>
  <si>
    <t>ต้น</t>
  </si>
  <si>
    <t>6 มม.</t>
  </si>
  <si>
    <t>9 มม.</t>
  </si>
  <si>
    <t>12 มม.</t>
  </si>
  <si>
    <t>15 มม.</t>
  </si>
  <si>
    <t>19 มม.</t>
  </si>
  <si>
    <t>25 มม.</t>
  </si>
  <si>
    <t>16 มม.</t>
  </si>
  <si>
    <t>20 มม.</t>
  </si>
  <si>
    <t>28 มม.</t>
  </si>
  <si>
    <t>แบบ  ปร.3 แผ่นที่......./..........</t>
  </si>
  <si>
    <t>แบบฟอร์มการถอดแบบสำรวจรายการและปริมาณงานไม้</t>
  </si>
  <si>
    <t>ชนิดไม้</t>
  </si>
  <si>
    <t>ขนาดหน้าไม้</t>
  </si>
  <si>
    <t>ความยาว</t>
  </si>
  <si>
    <t>ปริมาตร</t>
  </si>
  <si>
    <t>นิ้ว</t>
  </si>
  <si>
    <t>เมตร</t>
  </si>
  <si>
    <t>หลักเกณฑ์และตารางคำนวณหาค่าวัสดุมวลรวมต่อหน่วย</t>
  </si>
  <si>
    <t>ราคา/หน่วย</t>
  </si>
  <si>
    <t>ราคารวม</t>
  </si>
  <si>
    <t>(บาท)</t>
  </si>
  <si>
    <t xml:space="preserve"> </t>
  </si>
  <si>
    <t>คอนกรีตส่วนผสม 1 : 3 : 5 (คอนกรีตหยาบ)</t>
  </si>
  <si>
    <t>กก.</t>
  </si>
  <si>
    <t xml:space="preserve">   </t>
  </si>
  <si>
    <t xml:space="preserve"> - ทรายหยาบ</t>
  </si>
  <si>
    <t xml:space="preserve"> - หินเบอร์ 1-2</t>
  </si>
  <si>
    <t xml:space="preserve"> - น้ำผสมคอนกรีต</t>
  </si>
  <si>
    <t>ลิตร</t>
  </si>
  <si>
    <t xml:space="preserve">                      รวมคอนกรีต  1 : 3 : 5 </t>
  </si>
  <si>
    <t xml:space="preserve"> =</t>
  </si>
  <si>
    <t xml:space="preserve">  *</t>
  </si>
  <si>
    <t xml:space="preserve"> - ปูนซีเมนต์ปอร์ตแลนด์ (มอก. 15/2514)</t>
  </si>
  <si>
    <t>คอนกรีตส่วนผสม 1 : 2 : 4</t>
  </si>
  <si>
    <t xml:space="preserve">                      รวมคอนกรีต  1 : 2 : 4</t>
  </si>
  <si>
    <t xml:space="preserve"> - ปูนซีเมนต์ปอร์ตแลนด์ (มอก.15/2514)</t>
  </si>
  <si>
    <t>วัสดุมวลรวมของงานคอนกรีตตามมาตรฐานกรมโยธาธิการฯ</t>
  </si>
  <si>
    <t xml:space="preserve"> - ปูนซีเมนต์ปอร์ตแลนด์  (มอก.15/2514)</t>
  </si>
  <si>
    <t xml:space="preserve">                      รวมคอนกรีต ค.1</t>
  </si>
  <si>
    <t xml:space="preserve">                      รวมคอนกรีต ค.2</t>
  </si>
  <si>
    <t xml:space="preserve"> - ปูนซีเมนต์ผสม(Silica Cement)</t>
  </si>
  <si>
    <t>วัสดุมวลรวมของงานก่อผนังด้วยวัสดุชนิดต่างๆ</t>
  </si>
  <si>
    <t xml:space="preserve">  แนวปูนก่อหนา</t>
  </si>
  <si>
    <t>ผนังก่อสามัญ (อิฐมอญ) ครึ่งแผ่นอิฐ</t>
  </si>
  <si>
    <t xml:space="preserve"> 1 - 2  ซม.</t>
  </si>
  <si>
    <t xml:space="preserve"> - อิฐสามัญ (อิฐมอญ)  ขนาด 3.5 x 7 x 16 ซม.</t>
  </si>
  <si>
    <t>ก้อน</t>
  </si>
  <si>
    <t xml:space="preserve"> - น้ำยาผสมปูนก่อ</t>
  </si>
  <si>
    <t xml:space="preserve">               รวมผนังก่ออิฐสามัญครึ่งแผ่นอิฐ</t>
  </si>
  <si>
    <t>วัสดุมวลรวมของงานบุผนังด้วยวัสดุสำเร็จรูปต่างๆ</t>
  </si>
  <si>
    <t xml:space="preserve"> - ทรายละเอียด</t>
  </si>
  <si>
    <t xml:space="preserve"> - น้ำผสมปูน</t>
  </si>
  <si>
    <t xml:space="preserve"> - น้ำยาผสมปูนฉาบ</t>
  </si>
  <si>
    <t xml:space="preserve">    รวมปูนฉาบผิวเรียบ</t>
  </si>
  <si>
    <t xml:space="preserve"> - ปูนยาแนว</t>
  </si>
  <si>
    <t>วัสดุมวลรวมของงานปูพื้นด้วยวัสดุสำเร็จรูปต่างๆ</t>
  </si>
  <si>
    <t xml:space="preserve">    รวมพื้นปูกระเบื้องเซรามิคสีมีลวดลาย 12"x12"</t>
  </si>
  <si>
    <t>วัสดุมวลรวมของงานทาสี (ต่อพื้นที่ 1 ตารางเมตร)</t>
  </si>
  <si>
    <t xml:space="preserve"> - สีโป๊ว</t>
  </si>
  <si>
    <t>GL.</t>
  </si>
  <si>
    <t xml:space="preserve"> - สีทาภายนอกทาทับหน้า</t>
  </si>
  <si>
    <t xml:space="preserve"> - น้ำผสมสี</t>
  </si>
  <si>
    <t xml:space="preserve">    รวมวัสดุทาสีภายนอก</t>
  </si>
  <si>
    <t xml:space="preserve">ในการนำหลักเกณฑ์และตารางคำนวณค่าวัสดุมวลรวมต่อหน่วยไปใช้  มีข้อกำหนด  ดังนี้
1.  กระทรวงพาณิชย์  หมายถึง สำนักดัชนีเศรษฐกิจการค้า กรณีการก่อสร้างในส่วนกลาง   และหมายถึง สำนักงานพาณิชย์จังหวัดที่สิ่งก่อสร้างนั้นตั้งอยู่ หากเป็นกรณีการก่อสร้างในส่วนภูมิภาค
2.  ข้อมูลในช่อง ราคา/หน่วย  เป็นข้อมูลที่กำหนดขึ้นเพื่อเป็นตัวอย่าง   เมื่อนำไปใช้งานจริงต้องใช้ข้อมูลราคาวัสดุ  ค่าแรงงาน และหรืออื่นๆ  ที่เกี่ยวข้อง  ที่เป็นปัจจุบัน  ณ วันที่คำนวณราคากลาง   แทนค่าลงไปแทน
3.  ราคาต่อหน่วย  หมายถึง ราคาวัสดุตามข้อกำหนดเกี่ยวกับราคาและแหล่งวัสดุก่อสร้าง  และหรืออัตราค่าแรงงานตามบัญชีค่าแรงงาน/ดำเนินการสำหรับการถอดแบบคำนวณราคากลางงานก่อสร้าง ตามที่กำหนดในส่วนของแนวทางและวิธีปฏิบัติเกี่ยวกับหลักเกณฑ์การคำนวณราคากลางงานก่อสร้าง  โดยอาจต้องคำนวณและหรือแปลงหน่วยวัดให้สอดคล้องกับหน่วยของข้อมูลที่กำหนดสำหรับแต่ละสูตร (หลักเกณฑ์)
4.  รายการงานก่อสร้างใดที่สามารถคำนวณได้ทั้งกรณีการให้หลักเกณฑ์หรือสูตรการคำนวณค่าวัสดุมวลรวมต่อหน่วย  และคำนวณโดยวิธีการถอดแบบคำนวณราคากลางปกติ   ให้ใช้กรณีที่ผลลัพธ์ที่ได้จากการคำนวณที่ต่ำกว่า
5.  รายการงานก่อสร้างใดที่จำเป็นต้องคำนวณค่างานในลักษณะค่าวัสดุมวลรวมผสมต่อหน่วย  แต่มิได้กำหนดสูตรหรือหลักเกณฑ์ไว้ในส่วนนี้  ให้ผู้มีหน้าที่คำนวณราคากลางกำหนดเองตามข้อมูลข้อเท็จจริงสำหรับรายการงานก่อสร้างนั้นหรือสืบราคาต่อหน่วย   พร้อมทั้งให้จัดทำบันทึกแสดงรายละเอียดของการดำเนินการต่อกรณีดังกล่าวประกอบไว้ด้วย
</t>
  </si>
  <si>
    <t>แบบแสดงรายการ  ปริมาณงาน  และราคา</t>
  </si>
  <si>
    <t>กลุ่มงาน / งาน</t>
  </si>
  <si>
    <t>งานครุภัณฑ์จัดซื้อ</t>
  </si>
  <si>
    <t>ชื่อโครงการ / งานก่อสร้าง</t>
  </si>
  <si>
    <t>คำนวณราคากลางโดย</t>
  </si>
  <si>
    <t>ค่าวัสดุ</t>
  </si>
  <si>
    <t>ค่าแรงงาน</t>
  </si>
  <si>
    <t>ราคาต่อหน่วย</t>
  </si>
  <si>
    <t>ค่าวัสดุและแรงงาน</t>
  </si>
  <si>
    <t>รวมค่าวัสดุและค่าแรงงาน</t>
  </si>
  <si>
    <t>แบบ ปร. 5 (ข)</t>
  </si>
  <si>
    <t>แบบสรุปค่าครุภัณฑ์จัดซื้อ</t>
  </si>
  <si>
    <t>แบบ  ปร. 4   ที่แนบ   มีจำนวน</t>
  </si>
  <si>
    <t>หน้า</t>
  </si>
  <si>
    <t>คำนวณราคากลาง   เมื่อวันที่</t>
  </si>
  <si>
    <t>ภาษี</t>
  </si>
  <si>
    <t>ค่าก่อสร้าง</t>
  </si>
  <si>
    <t>มูลค่าเพิ่ม</t>
  </si>
  <si>
    <t>รวมค่าก่อสร้าง</t>
  </si>
  <si>
    <t>งานโครงสร้างวิศวกรรม</t>
  </si>
  <si>
    <t>แบบ ปร. 5 (ก)</t>
  </si>
  <si>
    <t>แบบสรุปค่าก่อสร้าง</t>
  </si>
  <si>
    <t>เงื่อนไขการใช้ตาราง  Factor F</t>
  </si>
  <si>
    <t>เงินล่วงหน้าจ่าย….……</t>
  </si>
  <si>
    <t>เงินประกันผลงานหัก..…</t>
  </si>
  <si>
    <t>ดอกเบี้ยเงินกู้……….…..</t>
  </si>
  <si>
    <t>ค่าภาษีมูลค่าเพิ่ม………</t>
  </si>
  <si>
    <t>□</t>
  </si>
  <si>
    <t>ขนาดหรือเนื้อที่อาคาร</t>
  </si>
  <si>
    <t>เฉลี่ย</t>
  </si>
  <si>
    <t>แบบ ปร. 6</t>
  </si>
  <si>
    <t>แบบสรุปราคากลางงานก่อสร้างอาคาร</t>
  </si>
  <si>
    <t>แบบ  ปร. 4  และ ปร.5   ที่แนบ   มีจำนวน</t>
  </si>
  <si>
    <t>ชุด</t>
  </si>
  <si>
    <t>สรุป</t>
  </si>
  <si>
    <t>รวมค่าก่อสร้างทั้งโครงการ / งานก่อสร้าง</t>
  </si>
  <si>
    <t>ราคากลาง</t>
  </si>
  <si>
    <t>ม.</t>
  </si>
  <si>
    <t xml:space="preserve">หน่วยงานเจ้าของโครงการ </t>
  </si>
  <si>
    <t>ตัว</t>
  </si>
  <si>
    <t>บาท / ม.</t>
  </si>
  <si>
    <t>ผู้อำนวยการกองช่าง</t>
  </si>
  <si>
    <t>องค์การบริหารส่วนตำบลทุ่งบัว   อำเภอกำแพงแสน   จังหวัดนครปฐม</t>
  </si>
  <si>
    <t>นายประพนธ์  เฟื่องฟู  ตำแหน่ง  ผู้อำนวยการกองช่าง</t>
  </si>
  <si>
    <t>บ้านหนองฟัก หมู่ที่ 2 ตำบลทุ่งบัว อำเภอกำแพงแสน จังหวัดนครปฐม</t>
  </si>
  <si>
    <t>1.1 งานขุดดินฐานรากและถมคืน</t>
  </si>
  <si>
    <t>1.2 งานถมทรายหยาบรองพื้น</t>
  </si>
  <si>
    <t>1.3 งานคอนกรีตหยาบ 1:3:5</t>
  </si>
  <si>
    <t>1.4 งานไม้แบบหล่อคอนกรีต</t>
  </si>
  <si>
    <t>1.5 งานเหล็กเสริม</t>
  </si>
  <si>
    <r>
      <t xml:space="preserve">  - เหล็กเส้นกลม ขนาด </t>
    </r>
    <r>
      <rPr>
        <sz val="14"/>
        <rFont val="BrowalliaUPC"/>
        <family val="2"/>
      </rPr>
      <t>Ø</t>
    </r>
    <r>
      <rPr>
        <sz val="14"/>
        <rFont val="TH SarabunPSK"/>
        <family val="2"/>
      </rPr>
      <t xml:space="preserve"> 6 มม.</t>
    </r>
  </si>
  <si>
    <r>
      <t xml:space="preserve">  - เหล็กเส้นกลม ขนาด </t>
    </r>
    <r>
      <rPr>
        <sz val="14"/>
        <rFont val="BrowalliaUPC"/>
        <family val="2"/>
      </rPr>
      <t>Ø</t>
    </r>
    <r>
      <rPr>
        <sz val="14"/>
        <rFont val="TH SarabunPSK"/>
        <family val="2"/>
      </rPr>
      <t xml:space="preserve"> 9 มม.</t>
    </r>
  </si>
  <si>
    <r>
      <t xml:space="preserve">  - เหล็กข้ออ้อย ขนาด </t>
    </r>
    <r>
      <rPr>
        <sz val="14"/>
        <rFont val="BrowalliaUPC"/>
        <family val="2"/>
      </rPr>
      <t>Ø</t>
    </r>
    <r>
      <rPr>
        <sz val="14"/>
        <rFont val="TH SarabunPSK"/>
        <family val="2"/>
      </rPr>
      <t xml:space="preserve"> 12 มม.</t>
    </r>
  </si>
  <si>
    <t>1.6 คอนกรีตโครงสร้าง 1:2:4</t>
  </si>
  <si>
    <t>1.7 งานโครงหลังคาเหล็ก</t>
  </si>
  <si>
    <t xml:space="preserve">  -เสาเหล็กกล่อง 100x100x2.3 มม. = 6.95 กก./ม.</t>
  </si>
  <si>
    <t>งานสถาปัตยกรรม</t>
  </si>
  <si>
    <t>รวมงานโครงสร้างวิศวกรรม</t>
  </si>
  <si>
    <t>2.1หลังคาเหล็กรีดลอน (Metal Sheet) หนา 0.40 มม. ชนิดมีฟรอย</t>
  </si>
  <si>
    <t xml:space="preserve">2.2เชิงชายไม้สำเร็จรูป 6" </t>
  </si>
  <si>
    <t>2.4 งานฉาบปูนผิวเรียบ</t>
  </si>
  <si>
    <t>2.5 งานผนังปูกระเบื้องเคลือบ 12"x24"</t>
  </si>
  <si>
    <t xml:space="preserve">2.6 งานตีระแนงไม้สังเคราะห์ </t>
  </si>
  <si>
    <t xml:space="preserve">  - ทาสีน้ำมัน</t>
  </si>
  <si>
    <t xml:space="preserve">  - ทาสีอะครีลิค 100% ภายนอก-ภายใน</t>
  </si>
  <si>
    <t>รวมงานสถาปัตยกรรม</t>
  </si>
  <si>
    <t>งานระบบไฟฟ้า</t>
  </si>
  <si>
    <t>4.1 ท่อร้อยสายไฟฟ้า</t>
  </si>
  <si>
    <t>4.2 สายไฟฟ้า</t>
  </si>
  <si>
    <t>รวมงานระบบไฟฟ้า</t>
  </si>
  <si>
    <t>ปรับปรุงศูนย์พัฒนาเด็กเล็กวัดนิยมธรรมวราราม</t>
  </si>
  <si>
    <t>งานปรับปรุงอาคาร</t>
  </si>
  <si>
    <t xml:space="preserve">  -เหล็กC 125x50x20x2.3 มม.  = 4.25 กก./ม.</t>
  </si>
  <si>
    <t xml:space="preserve">  -เหล็กC 150x50x20x2.3 มม. = 4.96 กก./ม.</t>
  </si>
  <si>
    <t xml:space="preserve">  -เหล็กC 100x50x20x2.3 มม.  = 3.92 กก./ม.</t>
  </si>
  <si>
    <t>2.3 งานผนังก่อมอญครึ่งแผ่น</t>
  </si>
  <si>
    <t>2.7 งานผนังกระจกใสหนา 5 มม. โครงอลูมิเนียมอบดำ</t>
  </si>
  <si>
    <t>2.8 งานพื้นคสล.ผิวปูกระเบื้องเคลือบ 24"x24" (แกรนิตโต)</t>
  </si>
  <si>
    <t>2.9 งานทาสี</t>
  </si>
  <si>
    <t xml:space="preserve">  - เหล็กตระแกรงสำเร็จรูป หนา 4 มม. @ 0.20 #</t>
  </si>
  <si>
    <t xml:space="preserve">4.3 โคมไฟฟลูออเรสเซ็นต์ 2-36 W พร้อมฝาครอบ พร้อมอุปกรณ์ </t>
  </si>
  <si>
    <t>4.4 สวิทซ์ทางเดียว</t>
  </si>
  <si>
    <t>4.5 เต้ารับคู่ มีขาดิน</t>
  </si>
  <si>
    <t>งานระบบระบายอากาศ</t>
  </si>
  <si>
    <t>4.1 พัดลมโคจร ขนาด 16 นิ้ว</t>
  </si>
  <si>
    <t>รวมงานระบบระบายอากาศ</t>
  </si>
  <si>
    <t>งานอื่นๆ</t>
  </si>
  <si>
    <t>5.1 งานติดตั้งรางน้ำแสตนเลส</t>
  </si>
  <si>
    <t xml:space="preserve">    เมื่อวันที่</t>
  </si>
  <si>
    <t>งานจัดซื้อพื้นยางกันกระแทก</t>
  </si>
  <si>
    <t xml:space="preserve"> -จัดซื้อพื้นยางกันกระแทกขนาด 0.50x0.50 หนา 25 มม.</t>
  </si>
  <si>
    <t>พร้อมติดตั้ง</t>
  </si>
  <si>
    <t>รวมงานอื่นๆ</t>
  </si>
  <si>
    <t>ชุดโต้ะทานอาหาร</t>
  </si>
  <si>
    <t xml:space="preserve"> -ชุดโต๊ะทานอาหารอนุบาลขนาด 0.60x1.80x0.55 </t>
  </si>
  <si>
    <t>พร้อมม้านั่งยาว</t>
  </si>
  <si>
    <t>วัสดุมวลรวมของงานคอนกรีตส่วนผสมต่างๆ(ผสมเอง)</t>
  </si>
  <si>
    <t xml:space="preserve">งานบุกระเบื้องผนังแกรนิตโตชนิดผิวมัน ขนาด 12"x24" </t>
  </si>
  <si>
    <t xml:space="preserve"> - กระเบื้องแกรนิตโตชนิดผิวมัน ขนาด 12"x24"</t>
  </si>
  <si>
    <t xml:space="preserve"> - ปูนกาวซีเมนต์หนา 5 ซม.</t>
  </si>
  <si>
    <t xml:space="preserve"> - ปูนซีเมนต์ยาแนว</t>
  </si>
  <si>
    <t xml:space="preserve"> - คิ้วพีวีซี (กลาง)</t>
  </si>
  <si>
    <t xml:space="preserve">    รวมผนังบุกระเบื้องแกรนิตโตชนิดผิวมัน ขนาด 12"x24"</t>
  </si>
  <si>
    <t>พื้นปูกระเบื้องแกรนิตโตชนิดผิวด้านขนาด 24"x24"</t>
  </si>
  <si>
    <t xml:space="preserve"> - กระเบื้องแกรนิตโตชนิดผิวด้านขนาด 24"x24"</t>
  </si>
  <si>
    <t xml:space="preserve">   งานทาสีอะครีลิค 100 % ชนิดทาภายนอก-ภายใน</t>
  </si>
  <si>
    <t xml:space="preserve"> - สีทาภายนอกทารองพื้นปูนใหม่</t>
  </si>
  <si>
    <t>คณะกรรมการกำหนดราคากลาง</t>
  </si>
  <si>
    <t>1.........................................................</t>
  </si>
  <si>
    <t>ประธานกรรมการ</t>
  </si>
  <si>
    <t>2.......................................................</t>
  </si>
  <si>
    <t>กรรมการ</t>
  </si>
  <si>
    <t>3.......................................................</t>
  </si>
  <si>
    <t>พฤษภาคม</t>
  </si>
  <si>
    <t>คิดจากพื้นที่</t>
  </si>
  <si>
    <t>ไม้กระบากหรือไม้ยางหรือเทียบเท่า</t>
  </si>
  <si>
    <t>ลบ.ฟ. @</t>
  </si>
  <si>
    <t>บาท/ตร.ม.</t>
  </si>
  <si>
    <t>ไม้คร่าว</t>
  </si>
  <si>
    <t>ไม้ค้ำยันแบบ</t>
  </si>
  <si>
    <t>ต้น @</t>
  </si>
  <si>
    <t>ตะปู</t>
  </si>
  <si>
    <t>กก. @</t>
  </si>
  <si>
    <t>x</t>
  </si>
  <si>
    <t>อาคารชั้นเดียว ลดไม้แบบ 20 % ใช้ 80 % =</t>
  </si>
  <si>
    <t xml:space="preserve">งานไม้แบบหล่อคอนกรีต </t>
  </si>
  <si>
    <t>รวมค่าวัสดุและแรงงาน</t>
  </si>
  <si>
    <t xml:space="preserve">       นายอธิคม  เชาวนกุล</t>
  </si>
  <si>
    <t xml:space="preserve">       นายชาตรี  รัตนมีโชคชัย</t>
  </si>
  <si>
    <t>นายช่างโยธา</t>
  </si>
  <si>
    <t xml:space="preserve">        นายสาธิต  โพธิ์ทอง</t>
  </si>
  <si>
    <t xml:space="preserve">            นายช่างโยธา</t>
  </si>
  <si>
    <r>
      <t xml:space="preserve">คอนกรีต ค.1 </t>
    </r>
    <r>
      <rPr>
        <sz val="14"/>
        <rFont val="TH SarabunPSK"/>
        <family val="2"/>
      </rPr>
      <t>(STRENGTH 180 กก./ตร.ซม.)</t>
    </r>
  </si>
  <si>
    <r>
      <t xml:space="preserve">คอนกรีต ค.2 </t>
    </r>
    <r>
      <rPr>
        <sz val="14"/>
        <rFont val="TH SarabunPSK"/>
        <family val="2"/>
      </rPr>
      <t>(STRENGTH 240 กก./ตร.ซม.)</t>
    </r>
  </si>
  <si>
    <r>
      <t xml:space="preserve">ปูนฉาบผิวเรียบ </t>
    </r>
    <r>
      <rPr>
        <sz val="11"/>
        <rFont val="TH SarabunPSK"/>
        <family val="2"/>
      </rPr>
      <t>(หนา 1.5 ซม.เผื่อวัสดุเสียหายแล้ว)</t>
    </r>
  </si>
  <si>
    <r>
      <t>ฟ</t>
    </r>
    <r>
      <rPr>
        <b/>
        <vertAlign val="superscript"/>
        <sz val="13"/>
        <color indexed="8"/>
        <rFont val="TH SarabunPSK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</si>
</sst>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00_-;\-* #,##0.0000_-;_-* &quot;-&quot;??_-;_-@_-"/>
    <numFmt numFmtId="167" formatCode="_(* #,##0_);_(* \(#,##0\);_(* &quot;-&quot;??_);_(@_)"/>
    <numFmt numFmtId="168" formatCode="General_)"/>
    <numFmt numFmtId="169" formatCode="#,##0.000000&quot; &quot;"/>
    <numFmt numFmtId="170" formatCode="dd\-mm\-yy"/>
    <numFmt numFmtId="171" formatCode="#,###&quot;   &quot;"/>
    <numFmt numFmtId="172" formatCode="&quot;฿&quot;\t#,##0_);\(&quot;฿&quot;\t#,##0\)"/>
    <numFmt numFmtId="173" formatCode="\t0.00E+00"/>
    <numFmt numFmtId="174" formatCode="#,##0.0_);\(#,##0.0\)"/>
    <numFmt numFmtId="175" formatCode="_(&quot;$&quot;* #,##0.000_);_(&quot;$&quot;* \(#,##0.000\);_(&quot;$&quot;* &quot;-&quot;??_);_(@_)"/>
    <numFmt numFmtId="176" formatCode="0.0&quot;  &quot;"/>
    <numFmt numFmtId="177" formatCode="_-* #,##0.00000_-;\-* #,##0.00000_-;_-* &quot;-&quot;?????_-;_-@_-"/>
    <numFmt numFmtId="178" formatCode="m/d/yy\ hh:mm"/>
    <numFmt numFmtId="179" formatCode="_(&quot;$&quot;* #,##0.0000_);_(&quot;$&quot;* \(#,##0.0000\);_(&quot;$&quot;* &quot;-&quot;??_);_(@_)"/>
    <numFmt numFmtId="180" formatCode="_-* #,##0_-;\-* #,##0_-;_-* &quot;-&quot;??_-;_-@_-"/>
    <numFmt numFmtId="181" formatCode="0.0"/>
    <numFmt numFmtId="182" formatCode="_-* #,##0.0000_-;\-* #,##0.0000_-;_-* &quot;-&quot;_-;_-@_-"/>
    <numFmt numFmtId="183" formatCode="#,###&quot;  &quot;"/>
    <numFmt numFmtId="184" formatCode="0.00\ &quot;%&quot;"/>
    <numFmt numFmtId="185" formatCode="_-* #,##0.00_-;\-* #,##0.00_-;_-* &quot;-&quot;_-;_-@_-"/>
  </numFmts>
  <fonts count="59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4"/>
      <color indexed="10"/>
      <name val="BrowalliaUPC"/>
      <family val="2"/>
      <charset val="222"/>
    </font>
    <font>
      <sz val="14"/>
      <color indexed="9"/>
      <name val="BrowalliaUPC"/>
      <family val="2"/>
      <charset val="222"/>
    </font>
    <font>
      <b/>
      <sz val="14"/>
      <color indexed="10"/>
      <name val="BrowalliaUPC"/>
      <family val="2"/>
      <charset val="222"/>
    </font>
    <font>
      <sz val="14"/>
      <color indexed="43"/>
      <name val="BrowalliaUPC"/>
      <family val="2"/>
      <charset val="222"/>
    </font>
    <font>
      <b/>
      <sz val="14"/>
      <color indexed="9"/>
      <name val="BrowalliaUPC"/>
      <family val="2"/>
      <charset val="222"/>
    </font>
    <font>
      <b/>
      <sz val="14"/>
      <color indexed="45"/>
      <name val="BrowalliaUPC"/>
      <family val="2"/>
      <charset val="222"/>
    </font>
    <font>
      <u/>
      <sz val="10"/>
      <color indexed="12"/>
      <name val="Arial"/>
      <family val="2"/>
    </font>
    <font>
      <sz val="14"/>
      <name val="BrowalliaUPC"/>
      <family val="2"/>
    </font>
    <font>
      <sz val="14"/>
      <name val="AngsanaUPC"/>
      <family val="1"/>
      <charset val="222"/>
    </font>
    <font>
      <sz val="14"/>
      <name val="SV Rojchana"/>
    </font>
    <font>
      <sz val="14"/>
      <name val="AngsanaUPC"/>
      <family val="1"/>
      <charset val="22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 ?????"/>
      <family val="3"/>
      <charset val="255"/>
    </font>
    <font>
      <sz val="11"/>
      <name val="??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4"/>
      <name val="AngsanaUPC"/>
      <family val="1"/>
      <charset val="222"/>
    </font>
    <font>
      <b/>
      <sz val="12"/>
      <name val="Arial"/>
      <family val="2"/>
    </font>
    <font>
      <sz val="14"/>
      <name val="Cordia New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6"/>
      <name val="EucrosiaUPC"/>
      <family val="1"/>
    </font>
    <font>
      <b/>
      <sz val="16"/>
      <name val="EucrosiaUPC"/>
      <family val="1"/>
    </font>
    <font>
      <sz val="14"/>
      <color theme="2"/>
      <name val="BrowalliaUPC"/>
      <family val="2"/>
      <charset val="222"/>
    </font>
    <font>
      <b/>
      <i/>
      <sz val="14"/>
      <color theme="0" tint="-4.9989318521683403E-2"/>
      <name val="BrowalliaUPC"/>
      <family val="2"/>
    </font>
    <font>
      <sz val="16"/>
      <color rgb="FFFF0000"/>
      <name val="EucrosiaUPC"/>
      <family val="1"/>
    </font>
    <font>
      <sz val="10"/>
      <color theme="0" tint="-4.9989318521683403E-2"/>
      <name val="Arial"/>
      <family val="2"/>
    </font>
    <font>
      <sz val="14"/>
      <name val="TH SarabunPSK"/>
      <family val="2"/>
    </font>
    <font>
      <vertAlign val="subscript"/>
      <sz val="14"/>
      <name val="TH SarabunPSK"/>
      <family val="2"/>
    </font>
    <font>
      <b/>
      <sz val="14"/>
      <name val="TH SarabunPSK"/>
      <family val="2"/>
    </font>
    <font>
      <b/>
      <sz val="17"/>
      <name val="TH SarabunPSK"/>
      <family val="2"/>
    </font>
    <font>
      <b/>
      <sz val="15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6"/>
      <name val="Angsana New"/>
      <family val="1"/>
    </font>
    <font>
      <sz val="16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b/>
      <sz val="20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vertAlign val="superscript"/>
      <sz val="13"/>
      <color indexed="8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EF91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3" fillId="0" borderId="0">
      <alignment vertical="center"/>
    </xf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18" fillId="0" borderId="0"/>
    <xf numFmtId="0" fontId="19" fillId="0" borderId="0"/>
    <xf numFmtId="9" fontId="1" fillId="2" borderId="0"/>
    <xf numFmtId="0" fontId="20" fillId="3" borderId="1">
      <alignment horizontal="centerContinuous" vertical="top"/>
    </xf>
    <xf numFmtId="0" fontId="1" fillId="0" borderId="0" applyFill="0" applyBorder="0" applyAlignment="0"/>
    <xf numFmtId="174" fontId="15" fillId="0" borderId="0" applyFill="0" applyBorder="0" applyAlignment="0"/>
    <xf numFmtId="0" fontId="21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75" fontId="14" fillId="0" borderId="0" applyFill="0" applyBorder="0" applyAlignment="0"/>
    <xf numFmtId="176" fontId="16" fillId="0" borderId="0" applyFill="0" applyBorder="0" applyAlignment="0"/>
    <xf numFmtId="174" fontId="15" fillId="0" borderId="0" applyFill="0" applyBorder="0" applyAlignment="0"/>
    <xf numFmtId="175" fontId="14" fillId="0" borderId="0" applyFont="0" applyFill="0" applyBorder="0" applyAlignment="0" applyProtection="0"/>
    <xf numFmtId="0" fontId="20" fillId="3" borderId="1">
      <alignment horizontal="centerContinuous" vertical="top"/>
    </xf>
    <xf numFmtId="174" fontId="15" fillId="0" borderId="0" applyFont="0" applyFill="0" applyBorder="0" applyAlignment="0" applyProtection="0"/>
    <xf numFmtId="14" fontId="23" fillId="0" borderId="0" applyFill="0" applyBorder="0" applyAlignment="0"/>
    <xf numFmtId="15" fontId="24" fillId="4" borderId="0">
      <alignment horizontal="centerContinuous"/>
    </xf>
    <xf numFmtId="175" fontId="14" fillId="0" borderId="0" applyFill="0" applyBorder="0" applyAlignment="0"/>
    <xf numFmtId="174" fontId="15" fillId="0" borderId="0" applyFill="0" applyBorder="0" applyAlignment="0"/>
    <xf numFmtId="175" fontId="14" fillId="0" borderId="0" applyFill="0" applyBorder="0" applyAlignment="0"/>
    <xf numFmtId="176" fontId="16" fillId="0" borderId="0" applyFill="0" applyBorder="0" applyAlignment="0"/>
    <xf numFmtId="174" fontId="15" fillId="0" borderId="0" applyFill="0" applyBorder="0" applyAlignment="0"/>
    <xf numFmtId="38" fontId="2" fillId="3" borderId="0" applyNumberFormat="0" applyBorder="0" applyAlignment="0" applyProtection="0"/>
    <xf numFmtId="0" fontId="25" fillId="0" borderId="2" applyNumberFormat="0" applyAlignment="0" applyProtection="0">
      <alignment horizontal="left" vertical="center"/>
    </xf>
    <xf numFmtId="0" fontId="25" fillId="0" borderId="3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10" fontId="2" fillId="5" borderId="4" applyNumberFormat="0" applyBorder="0" applyAlignment="0" applyProtection="0"/>
    <xf numFmtId="175" fontId="14" fillId="0" borderId="0" applyFill="0" applyBorder="0" applyAlignment="0"/>
    <xf numFmtId="174" fontId="15" fillId="0" borderId="0" applyFill="0" applyBorder="0" applyAlignment="0"/>
    <xf numFmtId="175" fontId="14" fillId="0" borderId="0" applyFill="0" applyBorder="0" applyAlignment="0"/>
    <xf numFmtId="176" fontId="16" fillId="0" borderId="0" applyFill="0" applyBorder="0" applyAlignment="0"/>
    <xf numFmtId="174" fontId="15" fillId="0" borderId="0" applyFill="0" applyBorder="0" applyAlignment="0"/>
    <xf numFmtId="177" fontId="14" fillId="0" borderId="0"/>
    <xf numFmtId="0" fontId="26" fillId="0" borderId="0"/>
    <xf numFmtId="0" fontId="27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1" fillId="0" borderId="0" applyFont="0" applyFill="0" applyBorder="0" applyAlignment="0" applyProtection="0"/>
    <xf numFmtId="175" fontId="14" fillId="0" borderId="0" applyFill="0" applyBorder="0" applyAlignment="0"/>
    <xf numFmtId="174" fontId="15" fillId="0" borderId="0" applyFill="0" applyBorder="0" applyAlignment="0"/>
    <xf numFmtId="175" fontId="14" fillId="0" borderId="0" applyFill="0" applyBorder="0" applyAlignment="0"/>
    <xf numFmtId="176" fontId="16" fillId="0" borderId="0" applyFill="0" applyBorder="0" applyAlignment="0"/>
    <xf numFmtId="174" fontId="15" fillId="0" borderId="0" applyFill="0" applyBorder="0" applyAlignment="0"/>
    <xf numFmtId="0" fontId="28" fillId="2" borderId="0"/>
    <xf numFmtId="49" fontId="23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165" fontId="44" fillId="0" borderId="0" applyFont="0" applyFill="0" applyBorder="0" applyAlignment="0" applyProtection="0"/>
  </cellStyleXfs>
  <cellXfs count="598">
    <xf numFmtId="0" fontId="0" fillId="0" borderId="0" xfId="0"/>
    <xf numFmtId="0" fontId="7" fillId="3" borderId="0" xfId="0" applyFont="1" applyFill="1"/>
    <xf numFmtId="0" fontId="7" fillId="7" borderId="0" xfId="0" applyFont="1" applyFill="1"/>
    <xf numFmtId="0" fontId="6" fillId="7" borderId="0" xfId="0" applyFont="1" applyFill="1"/>
    <xf numFmtId="0" fontId="4" fillId="7" borderId="0" xfId="0" applyFont="1" applyFill="1"/>
    <xf numFmtId="0" fontId="5" fillId="7" borderId="0" xfId="0" applyFont="1" applyFill="1"/>
    <xf numFmtId="0" fontId="9" fillId="7" borderId="0" xfId="0" applyFont="1" applyFill="1"/>
    <xf numFmtId="0" fontId="7" fillId="8" borderId="0" xfId="0" applyFont="1" applyFill="1"/>
    <xf numFmtId="0" fontId="31" fillId="8" borderId="0" xfId="0" applyFont="1" applyFill="1"/>
    <xf numFmtId="0" fontId="32" fillId="8" borderId="0" xfId="0" applyFont="1" applyFill="1"/>
    <xf numFmtId="0" fontId="31" fillId="8" borderId="0" xfId="0" applyFont="1" applyFill="1" applyAlignment="1">
      <alignment horizontal="right"/>
    </xf>
    <xf numFmtId="0" fontId="29" fillId="0" borderId="0" xfId="64" applyFont="1" applyAlignment="1">
      <alignment wrapText="1"/>
    </xf>
    <xf numFmtId="0" fontId="29" fillId="0" borderId="0" xfId="64" applyFont="1"/>
    <xf numFmtId="0" fontId="29" fillId="0" borderId="0" xfId="64" applyFont="1" applyFill="1" applyAlignment="1">
      <alignment horizontal="left" wrapText="1"/>
    </xf>
    <xf numFmtId="0" fontId="29" fillId="0" borderId="0" xfId="64" applyFont="1" applyFill="1" applyAlignment="1">
      <alignment horizontal="left"/>
    </xf>
    <xf numFmtId="0" fontId="30" fillId="0" borderId="0" xfId="64" applyFont="1" applyFill="1" applyBorder="1" applyAlignment="1">
      <alignment horizontal="center"/>
    </xf>
    <xf numFmtId="0" fontId="30" fillId="0" borderId="0" xfId="64" applyFont="1" applyFill="1" applyBorder="1" applyAlignment="1">
      <alignment horizontal="center" wrapText="1"/>
    </xf>
    <xf numFmtId="1" fontId="29" fillId="0" borderId="0" xfId="64" applyNumberFormat="1" applyFont="1" applyAlignment="1">
      <alignment horizontal="left" indent="5"/>
    </xf>
    <xf numFmtId="1" fontId="33" fillId="0" borderId="0" xfId="64" applyNumberFormat="1" applyFont="1" applyAlignment="1">
      <alignment horizontal="left" indent="5"/>
    </xf>
    <xf numFmtId="0" fontId="33" fillId="0" borderId="0" xfId="64" applyFont="1"/>
    <xf numFmtId="0" fontId="30" fillId="0" borderId="0" xfId="64" applyFont="1"/>
    <xf numFmtId="164" fontId="37" fillId="0" borderId="12" xfId="64" applyNumberFormat="1" applyFont="1" applyFill="1" applyBorder="1" applyProtection="1">
      <protection locked="0"/>
    </xf>
    <xf numFmtId="167" fontId="37" fillId="0" borderId="12" xfId="62" applyNumberFormat="1" applyFont="1" applyFill="1" applyBorder="1" applyAlignment="1" applyProtection="1">
      <alignment horizontal="right"/>
      <protection locked="0"/>
    </xf>
    <xf numFmtId="43" fontId="37" fillId="0" borderId="12" xfId="62" applyFont="1" applyFill="1" applyBorder="1" applyAlignment="1" applyProtection="1">
      <alignment horizontal="right"/>
      <protection locked="0"/>
    </xf>
    <xf numFmtId="43" fontId="35" fillId="0" borderId="13" xfId="62" applyNumberFormat="1" applyFont="1" applyFill="1" applyBorder="1" applyAlignment="1" applyProtection="1">
      <alignment horizontal="right"/>
      <protection locked="0"/>
    </xf>
    <xf numFmtId="43" fontId="35" fillId="0" borderId="13" xfId="62" applyFont="1" applyFill="1" applyBorder="1" applyAlignment="1" applyProtection="1">
      <alignment horizontal="right"/>
      <protection locked="0"/>
    </xf>
    <xf numFmtId="164" fontId="35" fillId="0" borderId="13" xfId="64" applyNumberFormat="1" applyFont="1" applyFill="1" applyBorder="1" applyProtection="1">
      <protection locked="0"/>
    </xf>
    <xf numFmtId="43" fontId="35" fillId="0" borderId="13" xfId="62" applyFont="1" applyFill="1" applyBorder="1" applyAlignment="1" applyProtection="1">
      <alignment horizontal="center"/>
      <protection locked="0"/>
    </xf>
    <xf numFmtId="164" fontId="35" fillId="0" borderId="24" xfId="64" applyNumberFormat="1" applyFont="1" applyFill="1" applyBorder="1" applyProtection="1">
      <protection locked="0"/>
    </xf>
    <xf numFmtId="164" fontId="35" fillId="0" borderId="32" xfId="64" applyNumberFormat="1" applyFont="1" applyFill="1" applyBorder="1" applyProtection="1">
      <protection locked="0"/>
    </xf>
    <xf numFmtId="0" fontId="35" fillId="0" borderId="0" xfId="64" applyFont="1" applyFill="1"/>
    <xf numFmtId="0" fontId="35" fillId="0" borderId="21" xfId="64" applyFont="1" applyFill="1" applyBorder="1" applyAlignment="1" applyProtection="1">
      <protection hidden="1"/>
    </xf>
    <xf numFmtId="0" fontId="35" fillId="0" borderId="21" xfId="64" applyFont="1" applyFill="1" applyBorder="1" applyAlignment="1" applyProtection="1">
      <protection locked="0"/>
    </xf>
    <xf numFmtId="0" fontId="39" fillId="0" borderId="21" xfId="64" applyFont="1" applyFill="1" applyBorder="1" applyAlignment="1" applyProtection="1">
      <protection locked="0"/>
    </xf>
    <xf numFmtId="0" fontId="35" fillId="0" borderId="7" xfId="64" applyFont="1" applyFill="1" applyBorder="1" applyAlignment="1" applyProtection="1">
      <protection locked="0"/>
    </xf>
    <xf numFmtId="0" fontId="35" fillId="0" borderId="7" xfId="64" applyFont="1" applyFill="1" applyBorder="1" applyAlignment="1" applyProtection="1">
      <protection hidden="1"/>
    </xf>
    <xf numFmtId="17" fontId="35" fillId="0" borderId="7" xfId="64" applyNumberFormat="1" applyFont="1" applyFill="1" applyBorder="1" applyAlignment="1" applyProtection="1">
      <protection locked="0"/>
    </xf>
    <xf numFmtId="17" fontId="35" fillId="0" borderId="7" xfId="64" applyNumberFormat="1" applyFont="1" applyFill="1" applyBorder="1" applyAlignment="1" applyProtection="1">
      <protection hidden="1"/>
    </xf>
    <xf numFmtId="0" fontId="35" fillId="0" borderId="7" xfId="64" applyFont="1" applyFill="1" applyBorder="1" applyAlignment="1" applyProtection="1">
      <alignment horizontal="left"/>
      <protection hidden="1"/>
    </xf>
    <xf numFmtId="0" fontId="35" fillId="0" borderId="7" xfId="64" applyFont="1" applyFill="1" applyBorder="1" applyAlignment="1" applyProtection="1">
      <alignment horizontal="center"/>
      <protection locked="0"/>
    </xf>
    <xf numFmtId="0" fontId="35" fillId="0" borderId="7" xfId="64" applyFont="1" applyFill="1" applyBorder="1" applyAlignment="1" applyProtection="1">
      <alignment horizontal="right"/>
      <protection hidden="1"/>
    </xf>
    <xf numFmtId="0" fontId="37" fillId="0" borderId="7" xfId="64" applyFont="1" applyFill="1" applyBorder="1" applyAlignment="1" applyProtection="1">
      <protection hidden="1"/>
    </xf>
    <xf numFmtId="0" fontId="35" fillId="0" borderId="8" xfId="64" applyFont="1" applyFill="1" applyBorder="1" applyAlignment="1" applyProtection="1">
      <alignment horizontal="center"/>
      <protection hidden="1"/>
    </xf>
    <xf numFmtId="0" fontId="35" fillId="0" borderId="8" xfId="64" applyFont="1" applyFill="1" applyBorder="1" applyAlignment="1" applyProtection="1">
      <alignment horizontal="left"/>
      <protection hidden="1"/>
    </xf>
    <xf numFmtId="0" fontId="35" fillId="0" borderId="8" xfId="64" applyFont="1" applyFill="1" applyBorder="1" applyAlignment="1" applyProtection="1">
      <protection hidden="1"/>
    </xf>
    <xf numFmtId="0" fontId="35" fillId="0" borderId="9" xfId="64" applyFont="1" applyFill="1" applyBorder="1" applyAlignment="1" applyProtection="1">
      <alignment horizontal="right"/>
      <protection hidden="1"/>
    </xf>
    <xf numFmtId="0" fontId="35" fillId="0" borderId="9" xfId="64" applyFont="1" applyFill="1" applyBorder="1" applyAlignment="1" applyProtection="1">
      <protection hidden="1"/>
    </xf>
    <xf numFmtId="0" fontId="35" fillId="0" borderId="0" xfId="64" applyFont="1" applyFill="1" applyProtection="1">
      <protection hidden="1"/>
    </xf>
    <xf numFmtId="0" fontId="37" fillId="0" borderId="10" xfId="64" applyFont="1" applyFill="1" applyBorder="1" applyAlignment="1" applyProtection="1">
      <alignment horizontal="center" vertical="center"/>
      <protection hidden="1"/>
    </xf>
    <xf numFmtId="164" fontId="35" fillId="0" borderId="11" xfId="64" applyNumberFormat="1" applyFont="1" applyFill="1" applyBorder="1" applyProtection="1">
      <protection hidden="1"/>
    </xf>
    <xf numFmtId="164" fontId="35" fillId="0" borderId="12" xfId="64" applyNumberFormat="1" applyFont="1" applyFill="1" applyBorder="1" applyProtection="1">
      <protection hidden="1"/>
    </xf>
    <xf numFmtId="164" fontId="35" fillId="0" borderId="13" xfId="64" applyNumberFormat="1" applyFont="1" applyFill="1" applyBorder="1" applyProtection="1">
      <protection hidden="1"/>
    </xf>
    <xf numFmtId="0" fontId="35" fillId="0" borderId="13" xfId="64" applyFont="1" applyFill="1" applyBorder="1" applyProtection="1">
      <protection hidden="1"/>
    </xf>
    <xf numFmtId="0" fontId="35" fillId="0" borderId="14" xfId="64" applyFont="1" applyFill="1" applyBorder="1" applyProtection="1">
      <protection hidden="1"/>
    </xf>
    <xf numFmtId="0" fontId="35" fillId="0" borderId="0" xfId="64" applyFont="1" applyFill="1" applyBorder="1" applyProtection="1">
      <protection hidden="1"/>
    </xf>
    <xf numFmtId="0" fontId="35" fillId="0" borderId="0" xfId="64" applyFont="1" applyFill="1" applyBorder="1" applyAlignment="1" applyProtection="1">
      <protection hidden="1"/>
    </xf>
    <xf numFmtId="0" fontId="41" fillId="0" borderId="21" xfId="64" applyFont="1" applyFill="1" applyBorder="1" applyAlignment="1" applyProtection="1">
      <alignment horizontal="right"/>
      <protection hidden="1"/>
    </xf>
    <xf numFmtId="180" fontId="37" fillId="0" borderId="21" xfId="63" applyNumberFormat="1" applyFont="1" applyFill="1" applyBorder="1" applyAlignment="1" applyProtection="1">
      <alignment vertical="top"/>
      <protection locked="0"/>
    </xf>
    <xf numFmtId="0" fontId="35" fillId="0" borderId="0" xfId="64" applyFont="1" applyFill="1" applyBorder="1" applyAlignment="1"/>
    <xf numFmtId="0" fontId="35" fillId="0" borderId="0" xfId="0" applyFont="1" applyFill="1"/>
    <xf numFmtId="0" fontId="35" fillId="0" borderId="0" xfId="64" applyFont="1" applyFill="1" applyBorder="1" applyAlignment="1" applyProtection="1">
      <alignment horizontal="right" vertical="top"/>
      <protection hidden="1"/>
    </xf>
    <xf numFmtId="0" fontId="35" fillId="0" borderId="0" xfId="0" applyFont="1" applyFill="1" applyAlignment="1">
      <alignment horizontal="right"/>
    </xf>
    <xf numFmtId="0" fontId="35" fillId="0" borderId="0" xfId="0" applyFont="1" applyFill="1" applyAlignment="1">
      <alignment horizontal="left" indent="2"/>
    </xf>
    <xf numFmtId="0" fontId="35" fillId="0" borderId="0" xfId="64" applyFont="1" applyFill="1" applyBorder="1" applyAlignment="1" applyProtection="1">
      <alignment vertical="top"/>
      <protection hidden="1"/>
    </xf>
    <xf numFmtId="0" fontId="35" fillId="0" borderId="0" xfId="64" applyFont="1" applyFill="1" applyBorder="1" applyAlignment="1" applyProtection="1">
      <alignment horizontal="center"/>
      <protection hidden="1"/>
    </xf>
    <xf numFmtId="0" fontId="35" fillId="0" borderId="0" xfId="0" applyFont="1" applyFill="1" applyAlignment="1"/>
    <xf numFmtId="0" fontId="35" fillId="0" borderId="0" xfId="64" applyFont="1" applyFill="1" applyBorder="1" applyAlignment="1" applyProtection="1">
      <alignment horizontal="left"/>
      <protection hidden="1"/>
    </xf>
    <xf numFmtId="0" fontId="36" fillId="0" borderId="0" xfId="64" applyFont="1" applyFill="1" applyAlignment="1" applyProtection="1">
      <alignment vertical="top"/>
      <protection hidden="1"/>
    </xf>
    <xf numFmtId="0" fontId="35" fillId="0" borderId="21" xfId="64" applyNumberFormat="1" applyFont="1" applyFill="1" applyBorder="1" applyAlignment="1" applyProtection="1"/>
    <xf numFmtId="180" fontId="35" fillId="0" borderId="21" xfId="63" applyNumberFormat="1" applyFont="1" applyFill="1" applyBorder="1" applyAlignment="1" applyProtection="1"/>
    <xf numFmtId="0" fontId="35" fillId="0" borderId="7" xfId="64" applyNumberFormat="1" applyFont="1" applyFill="1" applyBorder="1" applyAlignment="1" applyProtection="1"/>
    <xf numFmtId="180" fontId="37" fillId="0" borderId="21" xfId="63" applyNumberFormat="1" applyFont="1" applyFill="1" applyBorder="1" applyAlignment="1" applyProtection="1">
      <alignment horizontal="center"/>
    </xf>
    <xf numFmtId="0" fontId="35" fillId="0" borderId="7" xfId="64" applyFont="1" applyFill="1" applyBorder="1" applyAlignment="1" applyProtection="1"/>
    <xf numFmtId="0" fontId="37" fillId="0" borderId="7" xfId="64" applyFont="1" applyFill="1" applyBorder="1" applyAlignment="1" applyProtection="1">
      <alignment horizontal="center"/>
    </xf>
    <xf numFmtId="0" fontId="35" fillId="0" borderId="7" xfId="64" applyFont="1" applyFill="1" applyBorder="1" applyAlignment="1" applyProtection="1">
      <alignment horizontal="center"/>
    </xf>
    <xf numFmtId="0" fontId="35" fillId="0" borderId="7" xfId="64" applyFont="1" applyFill="1" applyBorder="1" applyAlignment="1" applyProtection="1">
      <alignment horizontal="left"/>
    </xf>
    <xf numFmtId="0" fontId="35" fillId="0" borderId="19" xfId="64" applyFont="1" applyFill="1" applyBorder="1" applyProtection="1">
      <protection locked="0"/>
    </xf>
    <xf numFmtId="0" fontId="35" fillId="0" borderId="19" xfId="64" applyFont="1" applyFill="1" applyBorder="1" applyAlignment="1" applyProtection="1">
      <alignment horizontal="right"/>
      <protection locked="0"/>
    </xf>
    <xf numFmtId="180" fontId="43" fillId="0" borderId="10" xfId="63" applyNumberFormat="1" applyFont="1" applyFill="1" applyBorder="1" applyAlignment="1" applyProtection="1">
      <alignment horizontal="center" vertical="top"/>
      <protection hidden="1"/>
    </xf>
    <xf numFmtId="164" fontId="35" fillId="0" borderId="13" xfId="45" applyNumberFormat="1" applyFont="1" applyFill="1" applyBorder="1" applyProtection="1">
      <protection locked="0"/>
    </xf>
    <xf numFmtId="43" fontId="35" fillId="0" borderId="32" xfId="62" applyNumberFormat="1" applyFont="1" applyFill="1" applyBorder="1" applyAlignment="1" applyProtection="1">
      <alignment horizontal="right"/>
      <protection locked="0"/>
    </xf>
    <xf numFmtId="43" fontId="35" fillId="0" borderId="32" xfId="62" applyFont="1" applyFill="1" applyBorder="1" applyAlignment="1" applyProtection="1">
      <alignment horizontal="center"/>
      <protection locked="0"/>
    </xf>
    <xf numFmtId="43" fontId="35" fillId="0" borderId="32" xfId="62" applyFont="1" applyFill="1" applyBorder="1" applyAlignment="1" applyProtection="1">
      <alignment horizontal="right"/>
      <protection locked="0"/>
    </xf>
    <xf numFmtId="0" fontId="37" fillId="0" borderId="0" xfId="64" applyFont="1" applyFill="1" applyBorder="1" applyAlignment="1" applyProtection="1">
      <protection hidden="1"/>
    </xf>
    <xf numFmtId="180" fontId="37" fillId="0" borderId="0" xfId="63" applyNumberFormat="1" applyFont="1" applyFill="1" applyBorder="1" applyAlignment="1" applyProtection="1">
      <alignment vertical="top"/>
      <protection locked="0"/>
    </xf>
    <xf numFmtId="165" fontId="35" fillId="0" borderId="0" xfId="63" applyNumberFormat="1" applyFont="1" applyFill="1" applyBorder="1" applyAlignment="1" applyProtection="1">
      <protection locked="0"/>
    </xf>
    <xf numFmtId="165" fontId="35" fillId="0" borderId="0" xfId="63" applyFont="1" applyFill="1" applyBorder="1" applyAlignment="1" applyProtection="1">
      <protection hidden="1"/>
    </xf>
    <xf numFmtId="0" fontId="37" fillId="0" borderId="15" xfId="64" applyFont="1" applyFill="1" applyBorder="1" applyAlignment="1" applyProtection="1">
      <protection hidden="1"/>
    </xf>
    <xf numFmtId="0" fontId="37" fillId="0" borderId="16" xfId="64" applyFont="1" applyFill="1" applyBorder="1" applyAlignment="1" applyProtection="1">
      <protection hidden="1"/>
    </xf>
    <xf numFmtId="0" fontId="37" fillId="0" borderId="17" xfId="64" applyFont="1" applyFill="1" applyBorder="1" applyAlignment="1" applyProtection="1">
      <protection hidden="1"/>
    </xf>
    <xf numFmtId="0" fontId="37" fillId="0" borderId="18" xfId="64" applyFont="1" applyFill="1" applyBorder="1" applyAlignment="1" applyProtection="1">
      <protection hidden="1"/>
    </xf>
    <xf numFmtId="0" fontId="37" fillId="0" borderId="19" xfId="64" applyFont="1" applyFill="1" applyBorder="1" applyAlignment="1" applyProtection="1">
      <protection hidden="1"/>
    </xf>
    <xf numFmtId="0" fontId="37" fillId="0" borderId="20" xfId="64" applyFont="1" applyFill="1" applyBorder="1" applyAlignment="1" applyProtection="1">
      <protection hidden="1"/>
    </xf>
    <xf numFmtId="0" fontId="37" fillId="0" borderId="0" xfId="64" applyFont="1" applyFill="1" applyBorder="1" applyAlignment="1" applyProtection="1">
      <alignment horizontal="center" vertical="center"/>
      <protection hidden="1"/>
    </xf>
    <xf numFmtId="0" fontId="37" fillId="0" borderId="0" xfId="64" applyFont="1" applyFill="1" applyBorder="1" applyAlignment="1" applyProtection="1">
      <alignment horizontal="center"/>
      <protection hidden="1"/>
    </xf>
    <xf numFmtId="0" fontId="35" fillId="0" borderId="36" xfId="64" applyFont="1" applyFill="1" applyBorder="1" applyAlignment="1" applyProtection="1">
      <alignment horizontal="center"/>
      <protection hidden="1"/>
    </xf>
    <xf numFmtId="0" fontId="35" fillId="0" borderId="31" xfId="64" applyFont="1" applyFill="1" applyBorder="1" applyAlignment="1" applyProtection="1">
      <alignment horizontal="center"/>
      <protection hidden="1"/>
    </xf>
    <xf numFmtId="0" fontId="35" fillId="0" borderId="36" xfId="64" applyFont="1" applyFill="1" applyBorder="1" applyAlignment="1" applyProtection="1">
      <alignment horizontal="center"/>
      <protection hidden="1"/>
    </xf>
    <xf numFmtId="0" fontId="35" fillId="0" borderId="31" xfId="64" applyFont="1" applyFill="1" applyBorder="1" applyAlignment="1" applyProtection="1">
      <alignment horizontal="center"/>
      <protection hidden="1"/>
    </xf>
    <xf numFmtId="43" fontId="37" fillId="0" borderId="32" xfId="62" applyFont="1" applyFill="1" applyBorder="1" applyAlignment="1" applyProtection="1">
      <alignment horizontal="right"/>
    </xf>
    <xf numFmtId="164" fontId="37" fillId="0" borderId="13" xfId="45" applyNumberFormat="1" applyFont="1" applyFill="1" applyBorder="1" applyProtection="1">
      <protection locked="0"/>
    </xf>
    <xf numFmtId="164" fontId="37" fillId="0" borderId="36" xfId="64" applyNumberFormat="1" applyFont="1" applyFill="1" applyBorder="1" applyAlignment="1" applyProtection="1">
      <alignment horizontal="left"/>
      <protection locked="0"/>
    </xf>
    <xf numFmtId="164" fontId="37" fillId="0" borderId="31" xfId="64" applyNumberFormat="1" applyFont="1" applyFill="1" applyBorder="1" applyAlignment="1" applyProtection="1">
      <alignment horizontal="left"/>
      <protection locked="0"/>
    </xf>
    <xf numFmtId="43" fontId="35" fillId="0" borderId="0" xfId="64" applyNumberFormat="1" applyFont="1" applyFill="1"/>
    <xf numFmtId="0" fontId="35" fillId="0" borderId="0" xfId="0" applyFont="1" applyFill="1" applyAlignment="1">
      <alignment horizontal="center"/>
    </xf>
    <xf numFmtId="0" fontId="45" fillId="0" borderId="0" xfId="0" applyFont="1"/>
    <xf numFmtId="0" fontId="42" fillId="0" borderId="0" xfId="66" applyNumberFormat="1" applyFont="1" applyFill="1" applyBorder="1" applyAlignment="1">
      <alignment horizontal="left" vertical="center"/>
    </xf>
    <xf numFmtId="0" fontId="46" fillId="0" borderId="0" xfId="66" applyNumberFormat="1" applyFont="1" applyFill="1" applyAlignment="1">
      <alignment vertical="center"/>
    </xf>
    <xf numFmtId="165" fontId="46" fillId="0" borderId="0" xfId="67" applyFont="1" applyAlignment="1">
      <alignment horizontal="center" vertical="center"/>
    </xf>
    <xf numFmtId="165" fontId="46" fillId="0" borderId="0" xfId="67" applyFont="1" applyAlignment="1">
      <alignment vertical="center"/>
    </xf>
    <xf numFmtId="165" fontId="46" fillId="0" borderId="0" xfId="67" applyFont="1" applyFill="1" applyAlignment="1">
      <alignment vertical="center"/>
    </xf>
    <xf numFmtId="165" fontId="46" fillId="0" borderId="0" xfId="67" applyFont="1" applyBorder="1" applyAlignment="1">
      <alignment horizontal="center" vertical="center"/>
    </xf>
    <xf numFmtId="165" fontId="46" fillId="0" borderId="0" xfId="67" applyFont="1" applyBorder="1" applyAlignment="1">
      <alignment horizontal="right" vertical="center"/>
    </xf>
    <xf numFmtId="0" fontId="46" fillId="0" borderId="0" xfId="65" applyFont="1" applyProtection="1">
      <protection hidden="1"/>
    </xf>
    <xf numFmtId="0" fontId="46" fillId="0" borderId="0" xfId="66" applyNumberFormat="1" applyFont="1" applyBorder="1" applyAlignment="1">
      <alignment horizontal="left" vertical="center"/>
    </xf>
    <xf numFmtId="0" fontId="46" fillId="0" borderId="0" xfId="66" applyNumberFormat="1" applyFont="1" applyAlignment="1">
      <alignment vertical="center"/>
    </xf>
    <xf numFmtId="165" fontId="46" fillId="0" borderId="0" xfId="67" applyFont="1" applyAlignment="1">
      <alignment horizontal="left" vertical="center"/>
    </xf>
    <xf numFmtId="165" fontId="42" fillId="0" borderId="0" xfId="67" applyFont="1" applyBorder="1" applyAlignment="1">
      <alignment horizontal="center" vertical="center"/>
    </xf>
    <xf numFmtId="165" fontId="42" fillId="0" borderId="0" xfId="67" applyFont="1" applyBorder="1" applyAlignment="1">
      <alignment horizontal="right" vertical="center"/>
    </xf>
    <xf numFmtId="0" fontId="46" fillId="0" borderId="0" xfId="66" applyNumberFormat="1" applyFont="1" applyAlignment="1">
      <alignment horizontal="left" vertical="center"/>
    </xf>
    <xf numFmtId="165" fontId="46" fillId="0" borderId="0" xfId="67" applyFont="1" applyAlignment="1">
      <alignment horizontal="right" vertical="center"/>
    </xf>
    <xf numFmtId="165" fontId="46" fillId="0" borderId="0" xfId="67" applyFont="1" applyFill="1" applyAlignment="1">
      <alignment horizontal="center" vertical="center"/>
    </xf>
    <xf numFmtId="165" fontId="46" fillId="0" borderId="0" xfId="67" applyFont="1" applyFill="1" applyAlignment="1" applyProtection="1">
      <alignment horizontal="center" vertical="center"/>
    </xf>
    <xf numFmtId="0" fontId="46" fillId="0" borderId="0" xfId="66" applyNumberFormat="1" applyFont="1" applyFill="1" applyAlignment="1">
      <alignment horizontal="left" vertical="center"/>
    </xf>
    <xf numFmtId="0" fontId="42" fillId="0" borderId="0" xfId="66" applyNumberFormat="1" applyFont="1" applyFill="1" applyAlignment="1">
      <alignment vertical="center"/>
    </xf>
    <xf numFmtId="0" fontId="46" fillId="0" borderId="0" xfId="0" applyFont="1"/>
    <xf numFmtId="165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165" fontId="46" fillId="0" borderId="50" xfId="67" applyFont="1" applyFill="1" applyBorder="1" applyAlignment="1">
      <alignment vertical="center"/>
    </xf>
    <xf numFmtId="165" fontId="46" fillId="0" borderId="3" xfId="67" applyFont="1" applyFill="1" applyBorder="1" applyAlignment="1">
      <alignment vertical="center"/>
    </xf>
    <xf numFmtId="165" fontId="46" fillId="0" borderId="3" xfId="67" applyFont="1" applyFill="1" applyBorder="1" applyAlignment="1">
      <alignment horizontal="center" vertical="center"/>
    </xf>
    <xf numFmtId="165" fontId="46" fillId="0" borderId="55" xfId="67" applyFont="1" applyFill="1" applyBorder="1" applyAlignment="1">
      <alignment vertical="center"/>
    </xf>
    <xf numFmtId="0" fontId="35" fillId="0" borderId="0" xfId="0" applyFont="1" applyFill="1" applyAlignment="1">
      <alignment horizontal="center"/>
    </xf>
    <xf numFmtId="164" fontId="37" fillId="0" borderId="33" xfId="64" applyNumberFormat="1" applyFont="1" applyFill="1" applyBorder="1" applyAlignment="1" applyProtection="1">
      <alignment horizontal="center"/>
      <protection locked="0"/>
    </xf>
    <xf numFmtId="164" fontId="37" fillId="0" borderId="34" xfId="64" applyNumberFormat="1" applyFont="1" applyFill="1" applyBorder="1" applyAlignment="1" applyProtection="1">
      <alignment horizontal="center"/>
      <protection locked="0"/>
    </xf>
    <xf numFmtId="164" fontId="35" fillId="0" borderId="5" xfId="64" applyNumberFormat="1" applyFont="1" applyFill="1" applyBorder="1" applyProtection="1">
      <protection locked="0"/>
    </xf>
    <xf numFmtId="0" fontId="37" fillId="0" borderId="36" xfId="45" applyNumberFormat="1" applyFont="1" applyFill="1" applyBorder="1" applyAlignment="1" applyProtection="1">
      <alignment horizontal="center"/>
      <protection locked="0"/>
    </xf>
    <xf numFmtId="0" fontId="35" fillId="0" borderId="31" xfId="45" applyNumberFormat="1" applyFont="1" applyFill="1" applyBorder="1" applyAlignment="1" applyProtection="1">
      <alignment horizontal="center"/>
      <protection locked="0"/>
    </xf>
    <xf numFmtId="43" fontId="35" fillId="0" borderId="12" xfId="62" applyNumberFormat="1" applyFont="1" applyFill="1" applyBorder="1" applyAlignment="1" applyProtection="1">
      <alignment horizontal="right"/>
      <protection locked="0"/>
    </xf>
    <xf numFmtId="43" fontId="35" fillId="0" borderId="12" xfId="62" applyFont="1" applyFill="1" applyBorder="1" applyAlignment="1" applyProtection="1">
      <alignment horizontal="center"/>
      <protection locked="0"/>
    </xf>
    <xf numFmtId="43" fontId="35" fillId="0" borderId="12" xfId="62" applyFont="1" applyFill="1" applyBorder="1" applyAlignment="1" applyProtection="1">
      <alignment horizontal="right"/>
      <protection locked="0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/>
    <xf numFmtId="49" fontId="37" fillId="0" borderId="22" xfId="64" applyNumberFormat="1" applyFont="1" applyFill="1" applyBorder="1" applyAlignment="1" applyProtection="1">
      <alignment horizontal="center" vertical="center"/>
      <protection hidden="1"/>
    </xf>
    <xf numFmtId="49" fontId="37" fillId="0" borderId="15" xfId="64" applyNumberFormat="1" applyFont="1" applyFill="1" applyBorder="1" applyAlignment="1" applyProtection="1">
      <alignment horizontal="center" vertical="center"/>
      <protection hidden="1"/>
    </xf>
    <xf numFmtId="49" fontId="37" fillId="0" borderId="18" xfId="64" applyNumberFormat="1" applyFont="1" applyFill="1" applyBorder="1" applyAlignment="1" applyProtection="1">
      <alignment horizontal="center" vertical="center"/>
      <protection hidden="1"/>
    </xf>
    <xf numFmtId="49" fontId="37" fillId="0" borderId="20" xfId="64" applyNumberFormat="1" applyFont="1" applyFill="1" applyBorder="1" applyAlignment="1" applyProtection="1">
      <alignment horizontal="center" vertical="center"/>
      <protection hidden="1"/>
    </xf>
    <xf numFmtId="180" fontId="37" fillId="0" borderId="23" xfId="63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64" applyFont="1"/>
    <xf numFmtId="0" fontId="35" fillId="0" borderId="21" xfId="64" applyNumberFormat="1" applyFont="1" applyBorder="1" applyAlignment="1" applyProtection="1"/>
    <xf numFmtId="180" fontId="35" fillId="0" borderId="21" xfId="63" applyNumberFormat="1" applyFont="1" applyBorder="1" applyAlignment="1" applyProtection="1"/>
    <xf numFmtId="0" fontId="35" fillId="0" borderId="7" xfId="64" applyNumberFormat="1" applyFont="1" applyBorder="1" applyAlignment="1" applyProtection="1"/>
    <xf numFmtId="180" fontId="37" fillId="0" borderId="21" xfId="63" applyNumberFormat="1" applyFont="1" applyBorder="1" applyAlignment="1" applyProtection="1">
      <alignment horizontal="center"/>
    </xf>
    <xf numFmtId="0" fontId="35" fillId="0" borderId="7" xfId="64" applyFont="1" applyBorder="1" applyAlignment="1" applyProtection="1"/>
    <xf numFmtId="0" fontId="35" fillId="0" borderId="7" xfId="64" applyFont="1" applyBorder="1" applyAlignment="1" applyProtection="1">
      <protection hidden="1"/>
    </xf>
    <xf numFmtId="49" fontId="35" fillId="0" borderId="7" xfId="64" applyNumberFormat="1" applyFont="1" applyBorder="1" applyAlignment="1" applyProtection="1">
      <alignment horizontal="left"/>
    </xf>
    <xf numFmtId="0" fontId="35" fillId="0" borderId="7" xfId="64" applyFont="1" applyBorder="1" applyAlignment="1" applyProtection="1">
      <alignment horizontal="left"/>
    </xf>
    <xf numFmtId="49" fontId="37" fillId="0" borderId="7" xfId="64" applyNumberFormat="1" applyFont="1" applyBorder="1" applyAlignment="1" applyProtection="1">
      <protection hidden="1"/>
    </xf>
    <xf numFmtId="0" fontId="37" fillId="0" borderId="7" xfId="64" applyFont="1" applyBorder="1" applyAlignment="1" applyProtection="1">
      <alignment horizontal="center"/>
    </xf>
    <xf numFmtId="0" fontId="35" fillId="0" borderId="7" xfId="64" applyFont="1" applyBorder="1" applyAlignment="1" applyProtection="1">
      <alignment horizontal="center"/>
    </xf>
    <xf numFmtId="0" fontId="35" fillId="0" borderId="19" xfId="64" applyFont="1" applyBorder="1" applyProtection="1">
      <protection locked="0"/>
    </xf>
    <xf numFmtId="0" fontId="35" fillId="0" borderId="19" xfId="64" applyFont="1" applyBorder="1" applyAlignment="1" applyProtection="1">
      <alignment horizontal="center"/>
      <protection locked="0"/>
    </xf>
    <xf numFmtId="0" fontId="35" fillId="0" borderId="19" xfId="64" applyFont="1" applyBorder="1" applyAlignment="1" applyProtection="1">
      <alignment horizontal="right"/>
      <protection locked="0"/>
    </xf>
    <xf numFmtId="180" fontId="37" fillId="0" borderId="10" xfId="63" applyNumberFormat="1" applyFont="1" applyFill="1" applyBorder="1" applyAlignment="1" applyProtection="1">
      <alignment horizontal="center" vertical="top"/>
      <protection hidden="1"/>
    </xf>
    <xf numFmtId="0" fontId="37" fillId="0" borderId="12" xfId="64" applyFont="1" applyFill="1" applyBorder="1" applyAlignment="1" applyProtection="1">
      <alignment horizontal="center"/>
      <protection locked="0"/>
    </xf>
    <xf numFmtId="180" fontId="37" fillId="0" borderId="12" xfId="63" applyNumberFormat="1" applyFont="1" applyFill="1" applyBorder="1" applyProtection="1">
      <protection locked="0"/>
    </xf>
    <xf numFmtId="0" fontId="37" fillId="0" borderId="12" xfId="64" applyFont="1" applyFill="1" applyBorder="1" applyProtection="1">
      <protection locked="0"/>
    </xf>
    <xf numFmtId="164" fontId="37" fillId="0" borderId="13" xfId="45" applyNumberFormat="1" applyFont="1" applyBorder="1" applyProtection="1">
      <protection locked="0"/>
    </xf>
    <xf numFmtId="43" fontId="35" fillId="0" borderId="13" xfId="62" applyFont="1" applyBorder="1" applyAlignment="1" applyProtection="1">
      <alignment horizontal="right"/>
      <protection locked="0"/>
    </xf>
    <xf numFmtId="43" fontId="35" fillId="0" borderId="13" xfId="62" applyFont="1" applyBorder="1" applyAlignment="1" applyProtection="1">
      <alignment horizontal="center"/>
      <protection locked="0"/>
    </xf>
    <xf numFmtId="43" fontId="35" fillId="0" borderId="13" xfId="62" applyNumberFormat="1" applyFont="1" applyBorder="1" applyAlignment="1" applyProtection="1">
      <alignment horizontal="right"/>
      <protection locked="0"/>
    </xf>
    <xf numFmtId="0" fontId="35" fillId="0" borderId="13" xfId="45" applyFont="1" applyBorder="1" applyProtection="1">
      <protection locked="0"/>
    </xf>
    <xf numFmtId="0" fontId="37" fillId="0" borderId="13" xfId="45" applyFont="1" applyBorder="1" applyAlignment="1" applyProtection="1">
      <alignment horizontal="center"/>
      <protection locked="0"/>
    </xf>
    <xf numFmtId="180" fontId="35" fillId="0" borderId="13" xfId="63" applyNumberFormat="1" applyFont="1" applyBorder="1" applyProtection="1">
      <protection locked="0"/>
    </xf>
    <xf numFmtId="180" fontId="37" fillId="0" borderId="13" xfId="63" applyNumberFormat="1" applyFont="1" applyBorder="1" applyProtection="1">
      <protection locked="0"/>
    </xf>
    <xf numFmtId="0" fontId="37" fillId="0" borderId="13" xfId="45" applyFont="1" applyBorder="1" applyProtection="1">
      <protection locked="0"/>
    </xf>
    <xf numFmtId="164" fontId="37" fillId="0" borderId="13" xfId="64" applyNumberFormat="1" applyFont="1" applyFill="1" applyBorder="1" applyProtection="1">
      <protection locked="0"/>
    </xf>
    <xf numFmtId="0" fontId="37" fillId="0" borderId="13" xfId="64" applyFont="1" applyFill="1" applyBorder="1" applyAlignment="1" applyProtection="1">
      <alignment horizontal="center"/>
      <protection locked="0"/>
    </xf>
    <xf numFmtId="180" fontId="37" fillId="0" borderId="13" xfId="63" applyNumberFormat="1" applyFont="1" applyFill="1" applyBorder="1" applyProtection="1">
      <protection locked="0"/>
    </xf>
    <xf numFmtId="0" fontId="37" fillId="0" borderId="13" xfId="64" applyFont="1" applyFill="1" applyBorder="1" applyProtection="1">
      <protection locked="0"/>
    </xf>
    <xf numFmtId="164" fontId="37" fillId="0" borderId="25" xfId="64" applyNumberFormat="1" applyFont="1" applyFill="1" applyBorder="1" applyAlignment="1" applyProtection="1">
      <alignment horizontal="center"/>
      <protection locked="0"/>
    </xf>
    <xf numFmtId="164" fontId="37" fillId="0" borderId="30" xfId="64" applyNumberFormat="1" applyFont="1" applyFill="1" applyBorder="1" applyAlignment="1" applyProtection="1">
      <alignment horizontal="center"/>
      <protection locked="0"/>
    </xf>
    <xf numFmtId="164" fontId="37" fillId="0" borderId="4" xfId="64" applyNumberFormat="1" applyFont="1" applyFill="1" applyBorder="1" applyProtection="1">
      <protection locked="0"/>
    </xf>
    <xf numFmtId="0" fontId="37" fillId="0" borderId="4" xfId="64" applyFont="1" applyFill="1" applyBorder="1" applyAlignment="1" applyProtection="1">
      <alignment horizontal="center"/>
      <protection locked="0"/>
    </xf>
    <xf numFmtId="180" fontId="37" fillId="0" borderId="4" xfId="63" applyNumberFormat="1" applyFont="1" applyFill="1" applyBorder="1" applyProtection="1">
      <protection locked="0"/>
    </xf>
    <xf numFmtId="180" fontId="37" fillId="0" borderId="4" xfId="63" applyNumberFormat="1" applyFont="1" applyFill="1" applyBorder="1" applyAlignment="1" applyProtection="1">
      <alignment horizontal="center"/>
      <protection locked="0"/>
    </xf>
    <xf numFmtId="43" fontId="37" fillId="0" borderId="4" xfId="62" applyFont="1" applyFill="1" applyBorder="1" applyProtection="1">
      <protection locked="0"/>
    </xf>
    <xf numFmtId="0" fontId="37" fillId="0" borderId="4" xfId="64" applyFont="1" applyFill="1" applyBorder="1" applyProtection="1">
      <protection locked="0"/>
    </xf>
    <xf numFmtId="0" fontId="35" fillId="0" borderId="21" xfId="64" applyFont="1" applyBorder="1" applyAlignment="1" applyProtection="1">
      <protection hidden="1"/>
    </xf>
    <xf numFmtId="0" fontId="39" fillId="0" borderId="21" xfId="64" applyFont="1" applyBorder="1" applyAlignment="1" applyProtection="1">
      <protection locked="0"/>
    </xf>
    <xf numFmtId="0" fontId="35" fillId="0" borderId="7" xfId="64" applyFont="1" applyBorder="1" applyAlignment="1" applyProtection="1">
      <protection locked="0"/>
    </xf>
    <xf numFmtId="17" fontId="35" fillId="0" borderId="7" xfId="64" applyNumberFormat="1" applyFont="1" applyBorder="1" applyAlignment="1" applyProtection="1">
      <protection locked="0"/>
    </xf>
    <xf numFmtId="17" fontId="35" fillId="0" borderId="7" xfId="64" applyNumberFormat="1" applyFont="1" applyBorder="1" applyAlignment="1" applyProtection="1">
      <protection hidden="1"/>
    </xf>
    <xf numFmtId="0" fontId="35" fillId="0" borderId="7" xfId="64" applyFont="1" applyBorder="1" applyAlignment="1" applyProtection="1">
      <alignment horizontal="left"/>
      <protection hidden="1"/>
    </xf>
    <xf numFmtId="0" fontId="35" fillId="0" borderId="7" xfId="64" applyFont="1" applyBorder="1" applyAlignment="1" applyProtection="1">
      <alignment horizontal="center"/>
      <protection locked="0"/>
    </xf>
    <xf numFmtId="0" fontId="35" fillId="0" borderId="7" xfId="64" applyFont="1" applyBorder="1" applyAlignment="1" applyProtection="1">
      <alignment horizontal="right"/>
      <protection hidden="1"/>
    </xf>
    <xf numFmtId="0" fontId="37" fillId="0" borderId="7" xfId="64" applyFont="1" applyBorder="1" applyAlignment="1" applyProtection="1">
      <protection hidden="1"/>
    </xf>
    <xf numFmtId="0" fontId="35" fillId="0" borderId="8" xfId="64" applyFont="1" applyBorder="1" applyAlignment="1" applyProtection="1">
      <alignment horizontal="center"/>
      <protection hidden="1"/>
    </xf>
    <xf numFmtId="0" fontId="35" fillId="0" borderId="8" xfId="64" applyFont="1" applyBorder="1" applyAlignment="1" applyProtection="1">
      <alignment horizontal="left"/>
      <protection hidden="1"/>
    </xf>
    <xf numFmtId="0" fontId="35" fillId="0" borderId="8" xfId="64" applyFont="1" applyBorder="1" applyAlignment="1" applyProtection="1">
      <protection hidden="1"/>
    </xf>
    <xf numFmtId="0" fontId="35" fillId="0" borderId="9" xfId="64" applyFont="1" applyBorder="1" applyAlignment="1" applyProtection="1">
      <alignment horizontal="right"/>
      <protection hidden="1"/>
    </xf>
    <xf numFmtId="0" fontId="35" fillId="0" borderId="9" xfId="64" applyFont="1" applyBorder="1" applyAlignment="1" applyProtection="1">
      <protection hidden="1"/>
    </xf>
    <xf numFmtId="0" fontId="35" fillId="0" borderId="0" xfId="64" applyFont="1" applyProtection="1">
      <protection hidden="1"/>
    </xf>
    <xf numFmtId="164" fontId="35" fillId="0" borderId="12" xfId="64" applyNumberFormat="1" applyFont="1" applyBorder="1" applyProtection="1">
      <protection hidden="1"/>
    </xf>
    <xf numFmtId="164" fontId="35" fillId="0" borderId="13" xfId="64" applyNumberFormat="1" applyFont="1" applyBorder="1" applyProtection="1">
      <protection hidden="1"/>
    </xf>
    <xf numFmtId="0" fontId="35" fillId="0" borderId="13" xfId="64" applyFont="1" applyBorder="1" applyProtection="1">
      <protection hidden="1"/>
    </xf>
    <xf numFmtId="0" fontId="35" fillId="0" borderId="14" xfId="64" applyFont="1" applyBorder="1" applyProtection="1">
      <protection hidden="1"/>
    </xf>
    <xf numFmtId="0" fontId="35" fillId="0" borderId="0" xfId="64" applyFont="1" applyBorder="1" applyProtection="1">
      <protection hidden="1"/>
    </xf>
    <xf numFmtId="0" fontId="35" fillId="0" borderId="0" xfId="64" applyFont="1" applyBorder="1" applyAlignment="1" applyProtection="1">
      <protection hidden="1"/>
    </xf>
    <xf numFmtId="0" fontId="35" fillId="0" borderId="0" xfId="64" applyFont="1" applyBorder="1"/>
    <xf numFmtId="0" fontId="47" fillId="0" borderId="0" xfId="64" applyFont="1"/>
    <xf numFmtId="0" fontId="50" fillId="0" borderId="6" xfId="64" applyFont="1" applyFill="1" applyBorder="1" applyAlignment="1">
      <alignment horizontal="center"/>
    </xf>
    <xf numFmtId="0" fontId="49" fillId="0" borderId="6" xfId="64" applyFont="1" applyFill="1" applyBorder="1" applyAlignment="1">
      <alignment horizontal="center"/>
    </xf>
    <xf numFmtId="0" fontId="50" fillId="0" borderId="26" xfId="64" applyFont="1" applyFill="1" applyBorder="1" applyAlignment="1">
      <alignment horizontal="center"/>
    </xf>
    <xf numFmtId="0" fontId="49" fillId="0" borderId="26" xfId="64" applyFont="1" applyFill="1" applyBorder="1" applyAlignment="1">
      <alignment horizontal="center"/>
    </xf>
    <xf numFmtId="0" fontId="39" fillId="0" borderId="27" xfId="64" applyFont="1" applyBorder="1" applyAlignment="1">
      <alignment horizontal="center"/>
    </xf>
    <xf numFmtId="0" fontId="39" fillId="0" borderId="28" xfId="64" applyFont="1" applyBorder="1"/>
    <xf numFmtId="0" fontId="52" fillId="0" borderId="29" xfId="64" applyFont="1" applyBorder="1"/>
    <xf numFmtId="0" fontId="52" fillId="0" borderId="27" xfId="64" applyFont="1" applyBorder="1"/>
    <xf numFmtId="0" fontId="53" fillId="0" borderId="27" xfId="64" applyFont="1" applyBorder="1"/>
    <xf numFmtId="0" fontId="52" fillId="0" borderId="27" xfId="64" applyFont="1" applyBorder="1" applyAlignment="1">
      <alignment horizontal="center"/>
    </xf>
    <xf numFmtId="0" fontId="52" fillId="0" borderId="0" xfId="64" applyFont="1"/>
    <xf numFmtId="0" fontId="37" fillId="0" borderId="12" xfId="64" applyFont="1" applyBorder="1" applyAlignment="1">
      <alignment horizontal="center"/>
    </xf>
    <xf numFmtId="0" fontId="37" fillId="0" borderId="25" xfId="64" applyFont="1" applyBorder="1"/>
    <xf numFmtId="0" fontId="35" fillId="0" borderId="30" xfId="64" applyFont="1" applyBorder="1"/>
    <xf numFmtId="0" fontId="35" fillId="0" borderId="12" xfId="64" applyFont="1" applyBorder="1"/>
    <xf numFmtId="0" fontId="47" fillId="0" borderId="12" xfId="64" applyFont="1" applyBorder="1"/>
    <xf numFmtId="0" fontId="35" fillId="0" borderId="12" xfId="64" applyFont="1" applyBorder="1" applyAlignment="1">
      <alignment horizontal="center"/>
    </xf>
    <xf numFmtId="0" fontId="35" fillId="0" borderId="13" xfId="64" applyFont="1" applyBorder="1"/>
    <xf numFmtId="0" fontId="35" fillId="0" borderId="25" xfId="64" applyFont="1" applyBorder="1"/>
    <xf numFmtId="0" fontId="35" fillId="0" borderId="31" xfId="64" applyFont="1" applyBorder="1"/>
    <xf numFmtId="180" fontId="35" fillId="0" borderId="13" xfId="63" applyNumberFormat="1" applyFont="1" applyBorder="1"/>
    <xf numFmtId="0" fontId="35" fillId="0" borderId="13" xfId="64" applyFont="1" applyBorder="1" applyAlignment="1">
      <alignment horizontal="center"/>
    </xf>
    <xf numFmtId="165" fontId="47" fillId="0" borderId="13" xfId="64" applyNumberFormat="1" applyFont="1" applyBorder="1"/>
    <xf numFmtId="165" fontId="35" fillId="0" borderId="13" xfId="63" applyNumberFormat="1" applyFont="1" applyBorder="1" applyAlignment="1"/>
    <xf numFmtId="0" fontId="51" fillId="0" borderId="13" xfId="64" applyFont="1" applyBorder="1"/>
    <xf numFmtId="165" fontId="35" fillId="0" borderId="13" xfId="63" applyNumberFormat="1" applyFont="1" applyBorder="1"/>
    <xf numFmtId="166" fontId="47" fillId="0" borderId="13" xfId="63" applyNumberFormat="1" applyFont="1" applyBorder="1"/>
    <xf numFmtId="0" fontId="35" fillId="0" borderId="32" xfId="64" applyFont="1" applyBorder="1"/>
    <xf numFmtId="0" fontId="35" fillId="0" borderId="33" xfId="64" applyFont="1" applyBorder="1"/>
    <xf numFmtId="0" fontId="35" fillId="0" borderId="34" xfId="64" applyFont="1" applyBorder="1"/>
    <xf numFmtId="180" fontId="35" fillId="0" borderId="32" xfId="63" applyNumberFormat="1" applyFont="1" applyBorder="1"/>
    <xf numFmtId="0" fontId="35" fillId="0" borderId="32" xfId="64" applyFont="1" applyBorder="1" applyAlignment="1">
      <alignment horizontal="center"/>
    </xf>
    <xf numFmtId="0" fontId="47" fillId="0" borderId="32" xfId="64" applyFont="1" applyBorder="1" applyAlignment="1">
      <alignment horizontal="center"/>
    </xf>
    <xf numFmtId="180" fontId="37" fillId="0" borderId="32" xfId="63" applyNumberFormat="1" applyFont="1" applyBorder="1" applyAlignment="1"/>
    <xf numFmtId="0" fontId="37" fillId="0" borderId="32" xfId="64" applyFont="1" applyBorder="1"/>
    <xf numFmtId="0" fontId="52" fillId="0" borderId="35" xfId="64" applyFont="1" applyBorder="1"/>
    <xf numFmtId="0" fontId="39" fillId="0" borderId="12" xfId="64" applyFont="1" applyBorder="1" applyAlignment="1">
      <alignment horizontal="center"/>
    </xf>
    <xf numFmtId="0" fontId="39" fillId="0" borderId="36" xfId="64" applyFont="1" applyBorder="1"/>
    <xf numFmtId="0" fontId="52" fillId="0" borderId="31" xfId="64" applyFont="1" applyBorder="1"/>
    <xf numFmtId="0" fontId="52" fillId="0" borderId="12" xfId="64" applyFont="1" applyBorder="1"/>
    <xf numFmtId="0" fontId="53" fillId="0" borderId="12" xfId="64" applyFont="1" applyBorder="1"/>
    <xf numFmtId="0" fontId="52" fillId="0" borderId="12" xfId="64" applyFont="1" applyBorder="1" applyAlignment="1">
      <alignment horizontal="center"/>
    </xf>
    <xf numFmtId="0" fontId="54" fillId="0" borderId="12" xfId="64" applyFont="1" applyBorder="1"/>
    <xf numFmtId="0" fontId="35" fillId="0" borderId="17" xfId="64" applyFont="1" applyBorder="1"/>
    <xf numFmtId="165" fontId="47" fillId="0" borderId="32" xfId="64" applyNumberFormat="1" applyFont="1" applyBorder="1"/>
    <xf numFmtId="165" fontId="35" fillId="0" borderId="32" xfId="63" applyFont="1" applyBorder="1" applyAlignment="1"/>
    <xf numFmtId="0" fontId="35" fillId="0" borderId="36" xfId="64" applyFont="1" applyBorder="1"/>
    <xf numFmtId="165" fontId="35" fillId="0" borderId="12" xfId="63" applyNumberFormat="1" applyFont="1" applyBorder="1"/>
    <xf numFmtId="165" fontId="47" fillId="0" borderId="12" xfId="64" applyNumberFormat="1" applyFont="1" applyBorder="1"/>
    <xf numFmtId="165" fontId="35" fillId="0" borderId="12" xfId="63" applyFont="1" applyBorder="1" applyAlignment="1"/>
    <xf numFmtId="165" fontId="35" fillId="0" borderId="13" xfId="63" applyFont="1" applyBorder="1" applyAlignment="1"/>
    <xf numFmtId="0" fontId="47" fillId="0" borderId="13" xfId="64" applyFont="1" applyBorder="1"/>
    <xf numFmtId="0" fontId="54" fillId="0" borderId="13" xfId="64" applyFont="1" applyBorder="1"/>
    <xf numFmtId="165" fontId="35" fillId="0" borderId="13" xfId="63" applyFont="1" applyBorder="1"/>
    <xf numFmtId="2" fontId="37" fillId="0" borderId="12" xfId="64" applyNumberFormat="1" applyFont="1" applyBorder="1" applyAlignment="1">
      <alignment horizontal="center"/>
    </xf>
    <xf numFmtId="0" fontId="35" fillId="0" borderId="24" xfId="64" applyFont="1" applyBorder="1"/>
    <xf numFmtId="0" fontId="35" fillId="0" borderId="37" xfId="64" applyFont="1" applyBorder="1"/>
    <xf numFmtId="0" fontId="35" fillId="0" borderId="38" xfId="64" applyFont="1" applyBorder="1"/>
    <xf numFmtId="165" fontId="35" fillId="0" borderId="24" xfId="63" applyNumberFormat="1" applyFont="1" applyBorder="1"/>
    <xf numFmtId="0" fontId="35" fillId="0" borderId="24" xfId="64" applyFont="1" applyBorder="1" applyAlignment="1">
      <alignment horizontal="center"/>
    </xf>
    <xf numFmtId="165" fontId="47" fillId="0" borderId="24" xfId="64" applyNumberFormat="1" applyFont="1" applyBorder="1"/>
    <xf numFmtId="165" fontId="35" fillId="0" borderId="24" xfId="63" applyFont="1" applyBorder="1" applyAlignment="1"/>
    <xf numFmtId="0" fontId="54" fillId="0" borderId="24" xfId="64" applyFont="1" applyBorder="1"/>
    <xf numFmtId="0" fontId="47" fillId="0" borderId="13" xfId="64" applyFont="1" applyBorder="1" applyAlignment="1">
      <alignment horizontal="center"/>
    </xf>
    <xf numFmtId="180" fontId="37" fillId="0" borderId="13" xfId="63" applyNumberFormat="1" applyFont="1" applyBorder="1" applyAlignment="1"/>
    <xf numFmtId="0" fontId="37" fillId="0" borderId="13" xfId="64" applyFont="1" applyBorder="1"/>
    <xf numFmtId="181" fontId="37" fillId="0" borderId="12" xfId="64" applyNumberFormat="1" applyFont="1" applyBorder="1" applyAlignment="1">
      <alignment horizontal="center"/>
    </xf>
    <xf numFmtId="165" fontId="35" fillId="0" borderId="12" xfId="63" applyFont="1" applyBorder="1"/>
    <xf numFmtId="0" fontId="51" fillId="0" borderId="13" xfId="64" applyFont="1" applyBorder="1" applyAlignment="1">
      <alignment horizontal="center"/>
    </xf>
    <xf numFmtId="165" fontId="47" fillId="0" borderId="12" xfId="63" applyFont="1" applyBorder="1"/>
    <xf numFmtId="0" fontId="35" fillId="0" borderId="10" xfId="64" applyFont="1" applyBorder="1"/>
    <xf numFmtId="0" fontId="35" fillId="0" borderId="18" xfId="64" applyFont="1" applyBorder="1"/>
    <xf numFmtId="0" fontId="35" fillId="0" borderId="20" xfId="64" applyFont="1" applyBorder="1"/>
    <xf numFmtId="180" fontId="35" fillId="0" borderId="10" xfId="63" applyNumberFormat="1" applyFont="1" applyBorder="1"/>
    <xf numFmtId="0" fontId="35" fillId="0" borderId="10" xfId="64" applyFont="1" applyBorder="1" applyAlignment="1">
      <alignment horizontal="center"/>
    </xf>
    <xf numFmtId="0" fontId="47" fillId="0" borderId="10" xfId="64" applyFont="1" applyBorder="1" applyAlignment="1">
      <alignment horizontal="center"/>
    </xf>
    <xf numFmtId="180" fontId="37" fillId="0" borderId="10" xfId="63" applyNumberFormat="1" applyFont="1" applyBorder="1" applyAlignment="1"/>
    <xf numFmtId="180" fontId="35" fillId="0" borderId="0" xfId="63" applyNumberFormat="1" applyFont="1" applyBorder="1"/>
    <xf numFmtId="0" fontId="35" fillId="0" borderId="0" xfId="64" applyFont="1" applyBorder="1" applyAlignment="1">
      <alignment horizontal="center"/>
    </xf>
    <xf numFmtId="0" fontId="47" fillId="0" borderId="0" xfId="64" applyFont="1" applyBorder="1" applyAlignment="1">
      <alignment horizontal="center"/>
    </xf>
    <xf numFmtId="180" fontId="37" fillId="0" borderId="0" xfId="63" applyNumberFormat="1" applyFont="1" applyBorder="1" applyAlignment="1"/>
    <xf numFmtId="0" fontId="35" fillId="0" borderId="0" xfId="64" applyFont="1" applyAlignment="1">
      <alignment horizontal="right"/>
    </xf>
    <xf numFmtId="0" fontId="37" fillId="0" borderId="21" xfId="64" applyFont="1" applyBorder="1"/>
    <xf numFmtId="0" fontId="35" fillId="0" borderId="21" xfId="64" applyFont="1" applyBorder="1"/>
    <xf numFmtId="0" fontId="37" fillId="0" borderId="7" xfId="64" applyFont="1" applyBorder="1"/>
    <xf numFmtId="0" fontId="35" fillId="0" borderId="7" xfId="64" applyFont="1" applyBorder="1"/>
    <xf numFmtId="17" fontId="35" fillId="0" borderId="7" xfId="64" applyNumberFormat="1" applyFont="1" applyBorder="1"/>
    <xf numFmtId="49" fontId="35" fillId="0" borderId="7" xfId="64" applyNumberFormat="1" applyFont="1" applyBorder="1"/>
    <xf numFmtId="0" fontId="37" fillId="0" borderId="21" xfId="64" applyFont="1" applyBorder="1" applyAlignment="1">
      <alignment horizontal="center"/>
    </xf>
    <xf numFmtId="0" fontId="35" fillId="0" borderId="21" xfId="64" applyFont="1" applyBorder="1" applyAlignment="1">
      <alignment horizontal="center"/>
    </xf>
    <xf numFmtId="0" fontId="35" fillId="0" borderId="21" xfId="64" applyFont="1" applyBorder="1" applyAlignment="1">
      <alignment horizontal="left"/>
    </xf>
    <xf numFmtId="0" fontId="57" fillId="10" borderId="23" xfId="64" applyFont="1" applyFill="1" applyBorder="1" applyAlignment="1">
      <alignment horizontal="center" vertical="center"/>
    </xf>
    <xf numFmtId="0" fontId="57" fillId="10" borderId="23" xfId="64" applyFont="1" applyFill="1" applyBorder="1" applyAlignment="1">
      <alignment horizontal="center"/>
    </xf>
    <xf numFmtId="0" fontId="57" fillId="10" borderId="10" xfId="64" applyFont="1" applyFill="1" applyBorder="1" applyAlignment="1">
      <alignment horizontal="center" vertical="center"/>
    </xf>
    <xf numFmtId="0" fontId="57" fillId="10" borderId="10" xfId="64" applyFont="1" applyFill="1" applyBorder="1" applyAlignment="1">
      <alignment horizontal="center"/>
    </xf>
    <xf numFmtId="0" fontId="35" fillId="0" borderId="11" xfId="64" applyFont="1" applyBorder="1"/>
    <xf numFmtId="0" fontId="35" fillId="0" borderId="43" xfId="64" applyFont="1" applyBorder="1" applyAlignment="1">
      <alignment horizontal="center"/>
    </xf>
    <xf numFmtId="0" fontId="35" fillId="0" borderId="44" xfId="64" applyFont="1" applyBorder="1" applyAlignment="1">
      <alignment horizontal="center"/>
    </xf>
    <xf numFmtId="0" fontId="35" fillId="0" borderId="25" xfId="64" applyFont="1" applyBorder="1" applyAlignment="1">
      <alignment horizontal="center"/>
    </xf>
    <xf numFmtId="0" fontId="35" fillId="0" borderId="30" xfId="64" applyFont="1" applyBorder="1" applyAlignment="1">
      <alignment horizontal="center"/>
    </xf>
    <xf numFmtId="0" fontId="35" fillId="0" borderId="26" xfId="64" applyFont="1" applyBorder="1"/>
    <xf numFmtId="0" fontId="35" fillId="0" borderId="33" xfId="64" applyFont="1" applyBorder="1" applyAlignment="1">
      <alignment horizontal="center"/>
    </xf>
    <xf numFmtId="0" fontId="35" fillId="0" borderId="34" xfId="64" applyFont="1" applyBorder="1" applyAlignment="1">
      <alignment horizontal="center"/>
    </xf>
    <xf numFmtId="0" fontId="56" fillId="0" borderId="0" xfId="64" applyFont="1" applyBorder="1"/>
    <xf numFmtId="0" fontId="35" fillId="0" borderId="0" xfId="64" applyFont="1" applyAlignment="1">
      <alignment horizontal="center"/>
    </xf>
    <xf numFmtId="0" fontId="35" fillId="0" borderId="7" xfId="64" applyFont="1" applyBorder="1" applyAlignment="1">
      <alignment horizontal="center"/>
    </xf>
    <xf numFmtId="0" fontId="37" fillId="0" borderId="7" xfId="64" applyFont="1" applyBorder="1" applyAlignment="1">
      <alignment horizontal="center"/>
    </xf>
    <xf numFmtId="0" fontId="56" fillId="9" borderId="23" xfId="64" applyFont="1" applyFill="1" applyBorder="1" applyAlignment="1">
      <alignment vertical="center"/>
    </xf>
    <xf numFmtId="0" fontId="56" fillId="9" borderId="23" xfId="64" applyFont="1" applyFill="1" applyBorder="1" applyAlignment="1">
      <alignment horizontal="center" vertical="center"/>
    </xf>
    <xf numFmtId="0" fontId="56" fillId="9" borderId="23" xfId="64" applyFont="1" applyFill="1" applyBorder="1" applyAlignment="1">
      <alignment horizontal="center"/>
    </xf>
    <xf numFmtId="0" fontId="56" fillId="9" borderId="10" xfId="64" applyFont="1" applyFill="1" applyBorder="1" applyAlignment="1">
      <alignment vertical="center"/>
    </xf>
    <xf numFmtId="0" fontId="56" fillId="9" borderId="10" xfId="64" applyFont="1" applyFill="1" applyBorder="1" applyAlignment="1">
      <alignment horizontal="center" vertical="center"/>
    </xf>
    <xf numFmtId="0" fontId="56" fillId="9" borderId="10" xfId="64" applyFont="1" applyFill="1" applyBorder="1" applyAlignment="1">
      <alignment horizontal="center"/>
    </xf>
    <xf numFmtId="0" fontId="57" fillId="9" borderId="10" xfId="64" applyFont="1" applyFill="1" applyBorder="1" applyAlignment="1">
      <alignment horizontal="center" vertical="center"/>
    </xf>
    <xf numFmtId="0" fontId="35" fillId="0" borderId="11" xfId="64" applyFont="1" applyBorder="1" applyAlignment="1">
      <alignment horizontal="center"/>
    </xf>
    <xf numFmtId="0" fontId="35" fillId="0" borderId="26" xfId="64" applyFont="1" applyBorder="1" applyAlignment="1">
      <alignment horizontal="center"/>
    </xf>
    <xf numFmtId="0" fontId="56" fillId="0" borderId="0" xfId="64" applyFont="1" applyBorder="1" applyAlignment="1">
      <alignment horizontal="center"/>
    </xf>
    <xf numFmtId="0" fontId="35" fillId="0" borderId="7" xfId="64" applyFont="1" applyBorder="1" applyAlignment="1">
      <alignment horizontal="left"/>
    </xf>
    <xf numFmtId="49" fontId="35" fillId="0" borderId="0" xfId="64" applyNumberFormat="1" applyFont="1"/>
    <xf numFmtId="0" fontId="56" fillId="11" borderId="23" xfId="64" applyFont="1" applyFill="1" applyBorder="1" applyAlignment="1">
      <alignment horizontal="center"/>
    </xf>
    <xf numFmtId="0" fontId="56" fillId="11" borderId="10" xfId="64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/>
    <xf numFmtId="0" fontId="37" fillId="0" borderId="0" xfId="64" applyFont="1" applyFill="1" applyAlignment="1">
      <alignment horizontal="right"/>
    </xf>
    <xf numFmtId="0" fontId="38" fillId="0" borderId="0" xfId="64" applyFont="1" applyFill="1" applyBorder="1" applyAlignment="1" applyProtection="1">
      <alignment horizontal="center"/>
      <protection hidden="1"/>
    </xf>
    <xf numFmtId="0" fontId="37" fillId="0" borderId="7" xfId="64" applyFont="1" applyFill="1" applyBorder="1" applyAlignment="1" applyProtection="1">
      <alignment horizontal="left"/>
      <protection hidden="1"/>
    </xf>
    <xf numFmtId="0" fontId="37" fillId="0" borderId="7" xfId="64" applyFont="1" applyFill="1" applyBorder="1" applyAlignment="1" applyProtection="1">
      <alignment horizontal="center"/>
      <protection hidden="1"/>
    </xf>
    <xf numFmtId="0" fontId="35" fillId="0" borderId="7" xfId="64" applyFont="1" applyFill="1" applyBorder="1" applyAlignment="1" applyProtection="1">
      <alignment horizontal="center"/>
      <protection hidden="1"/>
    </xf>
    <xf numFmtId="0" fontId="37" fillId="0" borderId="10" xfId="64" applyFont="1" applyFill="1" applyBorder="1" applyAlignment="1" applyProtection="1">
      <alignment horizontal="center" vertical="center"/>
      <protection hidden="1"/>
    </xf>
    <xf numFmtId="0" fontId="37" fillId="0" borderId="45" xfId="64" applyFont="1" applyFill="1" applyBorder="1" applyAlignment="1" applyProtection="1">
      <alignment horizontal="center" vertical="center" wrapText="1"/>
      <protection hidden="1"/>
    </xf>
    <xf numFmtId="0" fontId="37" fillId="0" borderId="46" xfId="64" applyFont="1" applyFill="1" applyBorder="1" applyAlignment="1" applyProtection="1">
      <alignment horizontal="center" vertical="center" wrapText="1"/>
      <protection hidden="1"/>
    </xf>
    <xf numFmtId="0" fontId="37" fillId="0" borderId="47" xfId="64" applyFont="1" applyFill="1" applyBorder="1" applyAlignment="1" applyProtection="1">
      <alignment horizontal="center" vertical="center" wrapText="1"/>
      <protection hidden="1"/>
    </xf>
    <xf numFmtId="0" fontId="35" fillId="0" borderId="11" xfId="64" applyFont="1" applyFill="1" applyBorder="1" applyAlignment="1" applyProtection="1">
      <alignment horizontal="left" indent="1"/>
      <protection locked="0"/>
    </xf>
    <xf numFmtId="165" fontId="35" fillId="0" borderId="43" xfId="63" applyFont="1" applyFill="1" applyBorder="1" applyAlignment="1" applyProtection="1">
      <alignment horizontal="center"/>
      <protection locked="0"/>
    </xf>
    <xf numFmtId="165" fontId="35" fillId="0" borderId="48" xfId="63" applyFont="1" applyFill="1" applyBorder="1" applyAlignment="1" applyProtection="1">
      <alignment horizontal="center"/>
      <protection locked="0"/>
    </xf>
    <xf numFmtId="165" fontId="35" fillId="0" borderId="44" xfId="63" applyFont="1" applyFill="1" applyBorder="1" applyAlignment="1" applyProtection="1">
      <alignment horizontal="center"/>
      <protection locked="0"/>
    </xf>
    <xf numFmtId="183" fontId="35" fillId="0" borderId="43" xfId="64" applyNumberFormat="1" applyFont="1" applyFill="1" applyBorder="1" applyAlignment="1" applyProtection="1">
      <alignment horizontal="center"/>
      <protection hidden="1"/>
    </xf>
    <xf numFmtId="183" fontId="35" fillId="0" borderId="48" xfId="64" applyNumberFormat="1" applyFont="1" applyFill="1" applyBorder="1" applyAlignment="1" applyProtection="1">
      <alignment horizontal="center"/>
      <protection hidden="1"/>
    </xf>
    <xf numFmtId="183" fontId="35" fillId="0" borderId="44" xfId="64" applyNumberFormat="1" applyFont="1" applyFill="1" applyBorder="1" applyAlignment="1" applyProtection="1">
      <alignment horizontal="center"/>
      <protection hidden="1"/>
    </xf>
    <xf numFmtId="0" fontId="35" fillId="0" borderId="13" xfId="64" applyFont="1" applyFill="1" applyBorder="1" applyAlignment="1" applyProtection="1">
      <alignment horizontal="left" indent="1"/>
      <protection locked="0"/>
    </xf>
    <xf numFmtId="165" fontId="35" fillId="0" borderId="25" xfId="63" applyFont="1" applyFill="1" applyBorder="1" applyAlignment="1" applyProtection="1">
      <alignment horizontal="center"/>
      <protection locked="0"/>
    </xf>
    <xf numFmtId="165" fontId="35" fillId="0" borderId="7" xfId="63" applyFont="1" applyFill="1" applyBorder="1" applyAlignment="1" applyProtection="1">
      <alignment horizontal="center"/>
      <protection locked="0"/>
    </xf>
    <xf numFmtId="165" fontId="35" fillId="0" borderId="30" xfId="63" applyFont="1" applyFill="1" applyBorder="1" applyAlignment="1" applyProtection="1">
      <alignment horizontal="center"/>
      <protection locked="0"/>
    </xf>
    <xf numFmtId="183" fontId="35" fillId="0" borderId="25" xfId="64" applyNumberFormat="1" applyFont="1" applyFill="1" applyBorder="1" applyAlignment="1" applyProtection="1">
      <alignment horizontal="center"/>
      <protection hidden="1"/>
    </xf>
    <xf numFmtId="183" fontId="35" fillId="0" borderId="7" xfId="64" applyNumberFormat="1" applyFont="1" applyFill="1" applyBorder="1" applyAlignment="1" applyProtection="1">
      <alignment horizontal="center"/>
      <protection hidden="1"/>
    </xf>
    <xf numFmtId="183" fontId="35" fillId="0" borderId="30" xfId="64" applyNumberFormat="1" applyFont="1" applyFill="1" applyBorder="1" applyAlignment="1" applyProtection="1">
      <alignment horizontal="center"/>
      <protection hidden="1"/>
    </xf>
    <xf numFmtId="0" fontId="35" fillId="0" borderId="25" xfId="64" applyFont="1" applyFill="1" applyBorder="1" applyAlignment="1" applyProtection="1">
      <alignment horizontal="left"/>
      <protection locked="0"/>
    </xf>
    <xf numFmtId="0" fontId="35" fillId="0" borderId="7" xfId="64" applyFont="1" applyFill="1" applyBorder="1" applyAlignment="1" applyProtection="1">
      <alignment horizontal="left"/>
      <protection locked="0"/>
    </xf>
    <xf numFmtId="0" fontId="35" fillId="0" borderId="30" xfId="64" applyFont="1" applyFill="1" applyBorder="1" applyAlignment="1" applyProtection="1">
      <alignment horizontal="left"/>
      <protection locked="0"/>
    </xf>
    <xf numFmtId="185" fontId="35" fillId="0" borderId="25" xfId="64" applyNumberFormat="1" applyFont="1" applyFill="1" applyBorder="1" applyAlignment="1" applyProtection="1">
      <alignment horizontal="center"/>
      <protection locked="0"/>
    </xf>
    <xf numFmtId="185" fontId="35" fillId="0" borderId="7" xfId="64" applyNumberFormat="1" applyFont="1" applyFill="1" applyBorder="1" applyAlignment="1" applyProtection="1">
      <alignment horizontal="center"/>
      <protection locked="0"/>
    </xf>
    <xf numFmtId="185" fontId="35" fillId="0" borderId="30" xfId="64" applyNumberFormat="1" applyFont="1" applyFill="1" applyBorder="1" applyAlignment="1" applyProtection="1">
      <alignment horizontal="center"/>
      <protection locked="0"/>
    </xf>
    <xf numFmtId="0" fontId="35" fillId="0" borderId="25" xfId="64" applyFont="1" applyFill="1" applyBorder="1" applyAlignment="1" applyProtection="1">
      <alignment horizontal="center"/>
      <protection hidden="1"/>
    </xf>
    <xf numFmtId="0" fontId="35" fillId="0" borderId="30" xfId="64" applyFont="1" applyFill="1" applyBorder="1" applyAlignment="1" applyProtection="1">
      <alignment horizontal="center"/>
      <protection hidden="1"/>
    </xf>
    <xf numFmtId="164" fontId="35" fillId="0" borderId="25" xfId="64" applyNumberFormat="1" applyFont="1" applyFill="1" applyBorder="1" applyAlignment="1" applyProtection="1">
      <alignment horizontal="center"/>
      <protection hidden="1"/>
    </xf>
    <xf numFmtId="164" fontId="35" fillId="0" borderId="7" xfId="64" applyNumberFormat="1" applyFont="1" applyFill="1" applyBorder="1" applyAlignment="1" applyProtection="1">
      <alignment horizontal="center"/>
      <protection hidden="1"/>
    </xf>
    <xf numFmtId="164" fontId="35" fillId="0" borderId="30" xfId="64" applyNumberFormat="1" applyFont="1" applyFill="1" applyBorder="1" applyAlignment="1" applyProtection="1">
      <alignment horizontal="center"/>
      <protection hidden="1"/>
    </xf>
    <xf numFmtId="0" fontId="35" fillId="0" borderId="41" xfId="64" applyFont="1" applyFill="1" applyBorder="1" applyAlignment="1" applyProtection="1">
      <alignment horizontal="center"/>
      <protection hidden="1"/>
    </xf>
    <xf numFmtId="0" fontId="35" fillId="0" borderId="9" xfId="64" applyFont="1" applyFill="1" applyBorder="1" applyAlignment="1" applyProtection="1">
      <alignment horizontal="center"/>
      <protection hidden="1"/>
    </xf>
    <xf numFmtId="0" fontId="35" fillId="0" borderId="42" xfId="64" applyFont="1" applyFill="1" applyBorder="1" applyAlignment="1" applyProtection="1">
      <alignment horizontal="center"/>
      <protection hidden="1"/>
    </xf>
    <xf numFmtId="164" fontId="35" fillId="0" borderId="41" xfId="64" applyNumberFormat="1" applyFont="1" applyFill="1" applyBorder="1" applyAlignment="1" applyProtection="1">
      <alignment horizontal="center"/>
      <protection hidden="1"/>
    </xf>
    <xf numFmtId="164" fontId="35" fillId="0" borderId="9" xfId="64" applyNumberFormat="1" applyFont="1" applyFill="1" applyBorder="1" applyAlignment="1" applyProtection="1">
      <alignment horizontal="center"/>
      <protection hidden="1"/>
    </xf>
    <xf numFmtId="164" fontId="35" fillId="0" borderId="42" xfId="64" applyNumberFormat="1" applyFont="1" applyFill="1" applyBorder="1" applyAlignment="1" applyProtection="1">
      <alignment horizontal="center"/>
      <protection hidden="1"/>
    </xf>
    <xf numFmtId="183" fontId="35" fillId="0" borderId="41" xfId="64" applyNumberFormat="1" applyFont="1" applyFill="1" applyBorder="1" applyAlignment="1" applyProtection="1">
      <alignment horizontal="center"/>
      <protection hidden="1"/>
    </xf>
    <xf numFmtId="183" fontId="35" fillId="0" borderId="9" xfId="64" applyNumberFormat="1" applyFont="1" applyFill="1" applyBorder="1" applyAlignment="1" applyProtection="1">
      <alignment horizontal="center"/>
      <protection hidden="1"/>
    </xf>
    <xf numFmtId="183" fontId="35" fillId="0" borderId="42" xfId="64" applyNumberFormat="1" applyFont="1" applyFill="1" applyBorder="1" applyAlignment="1" applyProtection="1">
      <alignment horizontal="center"/>
      <protection hidden="1"/>
    </xf>
    <xf numFmtId="0" fontId="37" fillId="0" borderId="23" xfId="64" applyFont="1" applyFill="1" applyBorder="1" applyAlignment="1" applyProtection="1">
      <alignment horizontal="center" vertical="center"/>
      <protection hidden="1"/>
    </xf>
    <xf numFmtId="0" fontId="37" fillId="0" borderId="5" xfId="64" applyFont="1" applyFill="1" applyBorder="1" applyAlignment="1" applyProtection="1">
      <alignment horizontal="center" vertical="center"/>
      <protection hidden="1"/>
    </xf>
    <xf numFmtId="0" fontId="37" fillId="0" borderId="49" xfId="64" applyFont="1" applyFill="1" applyBorder="1" applyAlignment="1" applyProtection="1">
      <alignment horizontal="center"/>
      <protection hidden="1"/>
    </xf>
    <xf numFmtId="0" fontId="37" fillId="0" borderId="15" xfId="64" applyFont="1" applyFill="1" applyBorder="1" applyAlignment="1" applyProtection="1">
      <alignment horizontal="center"/>
      <protection hidden="1"/>
    </xf>
    <xf numFmtId="165" fontId="37" fillId="0" borderId="39" xfId="64" applyNumberFormat="1" applyFont="1" applyFill="1" applyBorder="1" applyAlignment="1" applyProtection="1">
      <alignment horizontal="center"/>
      <protection hidden="1"/>
    </xf>
    <xf numFmtId="165" fontId="37" fillId="0" borderId="50" xfId="64" applyNumberFormat="1" applyFont="1" applyFill="1" applyBorder="1" applyAlignment="1" applyProtection="1">
      <alignment horizontal="center"/>
      <protection hidden="1"/>
    </xf>
    <xf numFmtId="165" fontId="37" fillId="0" borderId="40" xfId="64" applyNumberFormat="1" applyFont="1" applyFill="1" applyBorder="1" applyAlignment="1" applyProtection="1">
      <alignment horizontal="center"/>
      <protection hidden="1"/>
    </xf>
    <xf numFmtId="164" fontId="37" fillId="0" borderId="51" xfId="64" applyNumberFormat="1" applyFont="1" applyFill="1" applyBorder="1" applyAlignment="1" applyProtection="1">
      <alignment horizontal="center"/>
      <protection hidden="1"/>
    </xf>
    <xf numFmtId="164" fontId="37" fillId="0" borderId="52" xfId="64" applyNumberFormat="1" applyFont="1" applyFill="1" applyBorder="1" applyAlignment="1" applyProtection="1">
      <alignment horizontal="center"/>
      <protection hidden="1"/>
    </xf>
    <xf numFmtId="164" fontId="37" fillId="0" borderId="53" xfId="64" applyNumberFormat="1" applyFont="1" applyFill="1" applyBorder="1" applyAlignment="1" applyProtection="1">
      <alignment horizontal="center"/>
      <protection hidden="1"/>
    </xf>
    <xf numFmtId="0" fontId="37" fillId="0" borderId="0" xfId="64" applyFont="1" applyFill="1" applyBorder="1" applyAlignment="1" applyProtection="1">
      <alignment horizontal="center"/>
      <protection hidden="1"/>
    </xf>
    <xf numFmtId="165" fontId="37" fillId="0" borderId="54" xfId="64" applyNumberFormat="1" applyFont="1" applyFill="1" applyBorder="1" applyAlignment="1" applyProtection="1">
      <alignment horizontal="center"/>
      <protection hidden="1"/>
    </xf>
    <xf numFmtId="0" fontId="37" fillId="0" borderId="55" xfId="64" applyFont="1" applyFill="1" applyBorder="1" applyAlignment="1" applyProtection="1">
      <alignment horizontal="center"/>
      <protection hidden="1"/>
    </xf>
    <xf numFmtId="0" fontId="37" fillId="0" borderId="56" xfId="64" applyFont="1" applyFill="1" applyBorder="1" applyAlignment="1" applyProtection="1">
      <alignment horizontal="center"/>
      <protection hidden="1"/>
    </xf>
    <xf numFmtId="165" fontId="35" fillId="0" borderId="54" xfId="63" applyFont="1" applyFill="1" applyBorder="1" applyAlignment="1" applyProtection="1">
      <alignment horizontal="center"/>
      <protection hidden="1"/>
    </xf>
    <xf numFmtId="165" fontId="35" fillId="0" borderId="55" xfId="63" applyFont="1" applyFill="1" applyBorder="1" applyAlignment="1" applyProtection="1">
      <alignment horizontal="center"/>
      <protection hidden="1"/>
    </xf>
    <xf numFmtId="165" fontId="35" fillId="0" borderId="56" xfId="63" applyFont="1" applyFill="1" applyBorder="1" applyAlignment="1" applyProtection="1">
      <alignment horizontal="center"/>
      <protection hidden="1"/>
    </xf>
    <xf numFmtId="0" fontId="37" fillId="0" borderId="0" xfId="64" applyFont="1" applyFill="1" applyBorder="1" applyAlignment="1" applyProtection="1">
      <alignment horizontal="left"/>
      <protection hidden="1"/>
    </xf>
    <xf numFmtId="0" fontId="37" fillId="0" borderId="19" xfId="64" applyFont="1" applyFill="1" applyBorder="1" applyAlignment="1" applyProtection="1">
      <alignment horizontal="center"/>
      <protection hidden="1"/>
    </xf>
    <xf numFmtId="0" fontId="37" fillId="0" borderId="0" xfId="64" applyFont="1" applyFill="1" applyAlignment="1">
      <alignment horizontal="center"/>
    </xf>
    <xf numFmtId="0" fontId="37" fillId="0" borderId="21" xfId="64" applyFont="1" applyFill="1" applyBorder="1" applyAlignment="1" applyProtection="1">
      <alignment horizontal="left"/>
      <protection hidden="1"/>
    </xf>
    <xf numFmtId="164" fontId="35" fillId="0" borderId="11" xfId="64" applyNumberFormat="1" applyFont="1" applyFill="1" applyBorder="1" applyAlignment="1" applyProtection="1">
      <alignment horizontal="left" indent="1"/>
      <protection locked="0"/>
    </xf>
    <xf numFmtId="43" fontId="35" fillId="0" borderId="43" xfId="62" applyNumberFormat="1" applyFont="1" applyFill="1" applyBorder="1" applyAlignment="1" applyProtection="1">
      <alignment horizontal="right"/>
      <protection locked="0"/>
    </xf>
    <xf numFmtId="43" fontId="35" fillId="0" borderId="48" xfId="62" applyNumberFormat="1" applyFont="1" applyFill="1" applyBorder="1" applyAlignment="1" applyProtection="1">
      <alignment horizontal="right"/>
      <protection locked="0"/>
    </xf>
    <xf numFmtId="43" fontId="35" fillId="0" borderId="44" xfId="62" applyNumberFormat="1" applyFont="1" applyFill="1" applyBorder="1" applyAlignment="1" applyProtection="1">
      <alignment horizontal="right"/>
      <protection locked="0"/>
    </xf>
    <xf numFmtId="182" fontId="35" fillId="0" borderId="43" xfId="64" applyNumberFormat="1" applyFont="1" applyFill="1" applyBorder="1" applyAlignment="1" applyProtection="1">
      <alignment horizontal="right"/>
      <protection hidden="1"/>
    </xf>
    <xf numFmtId="182" fontId="35" fillId="0" borderId="48" xfId="64" applyNumberFormat="1" applyFont="1" applyFill="1" applyBorder="1" applyAlignment="1" applyProtection="1">
      <alignment horizontal="right"/>
      <protection hidden="1"/>
    </xf>
    <xf numFmtId="185" fontId="35" fillId="0" borderId="43" xfId="64" applyNumberFormat="1" applyFont="1" applyFill="1" applyBorder="1" applyAlignment="1" applyProtection="1">
      <alignment horizontal="right"/>
      <protection hidden="1"/>
    </xf>
    <xf numFmtId="185" fontId="35" fillId="0" borderId="48" xfId="64" applyNumberFormat="1" applyFont="1" applyFill="1" applyBorder="1" applyAlignment="1" applyProtection="1">
      <alignment horizontal="right"/>
      <protection hidden="1"/>
    </xf>
    <xf numFmtId="0" fontId="35" fillId="0" borderId="43" xfId="64" applyFont="1" applyFill="1" applyBorder="1" applyAlignment="1" applyProtection="1">
      <alignment horizontal="center"/>
      <protection hidden="1"/>
    </xf>
    <xf numFmtId="0" fontId="35" fillId="0" borderId="44" xfId="64" applyFont="1" applyFill="1" applyBorder="1" applyAlignment="1" applyProtection="1">
      <alignment horizontal="center"/>
      <protection hidden="1"/>
    </xf>
    <xf numFmtId="0" fontId="35" fillId="0" borderId="9" xfId="64" applyFont="1" applyFill="1" applyBorder="1" applyAlignment="1" applyProtection="1">
      <alignment horizontal="right"/>
      <protection hidden="1"/>
    </xf>
    <xf numFmtId="0" fontId="37" fillId="0" borderId="10" xfId="64" applyFont="1" applyFill="1" applyBorder="1" applyAlignment="1" applyProtection="1">
      <alignment horizontal="center" vertical="center" wrapText="1"/>
      <protection hidden="1"/>
    </xf>
    <xf numFmtId="0" fontId="37" fillId="0" borderId="5" xfId="64" applyFont="1" applyFill="1" applyBorder="1" applyAlignment="1" applyProtection="1">
      <alignment horizontal="center" vertical="center" wrapText="1"/>
      <protection hidden="1"/>
    </xf>
    <xf numFmtId="182" fontId="35" fillId="0" borderId="25" xfId="64" applyNumberFormat="1" applyFont="1" applyFill="1" applyBorder="1" applyAlignment="1" applyProtection="1">
      <alignment horizontal="center"/>
      <protection hidden="1"/>
    </xf>
    <xf numFmtId="182" fontId="35" fillId="0" borderId="7" xfId="64" applyNumberFormat="1" applyFont="1" applyFill="1" applyBorder="1" applyAlignment="1" applyProtection="1">
      <alignment horizontal="center"/>
      <protection hidden="1"/>
    </xf>
    <xf numFmtId="182" fontId="35" fillId="0" borderId="30" xfId="64" applyNumberFormat="1" applyFont="1" applyFill="1" applyBorder="1" applyAlignment="1" applyProtection="1">
      <alignment horizontal="center"/>
      <protection hidden="1"/>
    </xf>
    <xf numFmtId="165" fontId="35" fillId="0" borderId="36" xfId="63" applyNumberFormat="1" applyFont="1" applyFill="1" applyBorder="1" applyAlignment="1" applyProtection="1">
      <alignment horizontal="right"/>
      <protection hidden="1"/>
    </xf>
    <xf numFmtId="165" fontId="35" fillId="0" borderId="21" xfId="63" applyNumberFormat="1" applyFont="1" applyFill="1" applyBorder="1" applyAlignment="1" applyProtection="1">
      <alignment horizontal="right"/>
      <protection hidden="1"/>
    </xf>
    <xf numFmtId="165" fontId="35" fillId="0" borderId="31" xfId="63" applyNumberFormat="1" applyFont="1" applyFill="1" applyBorder="1" applyAlignment="1" applyProtection="1">
      <alignment horizontal="right"/>
      <protection hidden="1"/>
    </xf>
    <xf numFmtId="0" fontId="35" fillId="0" borderId="36" xfId="64" applyFont="1" applyFill="1" applyBorder="1" applyAlignment="1" applyProtection="1">
      <alignment horizontal="center"/>
      <protection hidden="1"/>
    </xf>
    <xf numFmtId="0" fontId="35" fillId="0" borderId="31" xfId="64" applyFont="1" applyFill="1" applyBorder="1" applyAlignment="1" applyProtection="1">
      <alignment horizontal="center"/>
      <protection hidden="1"/>
    </xf>
    <xf numFmtId="43" fontId="35" fillId="0" borderId="25" xfId="62" applyNumberFormat="1" applyFont="1" applyFill="1" applyBorder="1" applyAlignment="1" applyProtection="1">
      <alignment horizontal="center"/>
      <protection locked="0"/>
    </xf>
    <xf numFmtId="43" fontId="35" fillId="0" borderId="7" xfId="62" applyNumberFormat="1" applyFont="1" applyFill="1" applyBorder="1" applyAlignment="1" applyProtection="1">
      <alignment horizontal="center"/>
      <protection locked="0"/>
    </xf>
    <xf numFmtId="43" fontId="35" fillId="0" borderId="30" xfId="62" applyNumberFormat="1" applyFont="1" applyFill="1" applyBorder="1" applyAlignment="1" applyProtection="1">
      <alignment horizontal="center"/>
      <protection locked="0"/>
    </xf>
    <xf numFmtId="185" fontId="35" fillId="0" borderId="25" xfId="64" applyNumberFormat="1" applyFont="1" applyFill="1" applyBorder="1" applyAlignment="1" applyProtection="1">
      <alignment horizontal="center"/>
      <protection hidden="1"/>
    </xf>
    <xf numFmtId="185" fontId="35" fillId="0" borderId="7" xfId="64" applyNumberFormat="1" applyFont="1" applyFill="1" applyBorder="1" applyAlignment="1" applyProtection="1">
      <alignment horizontal="center"/>
      <protection hidden="1"/>
    </xf>
    <xf numFmtId="185" fontId="35" fillId="0" borderId="30" xfId="64" applyNumberFormat="1" applyFont="1" applyFill="1" applyBorder="1" applyAlignment="1" applyProtection="1">
      <alignment horizontal="center"/>
      <protection hidden="1"/>
    </xf>
    <xf numFmtId="165" fontId="35" fillId="0" borderId="16" xfId="63" applyNumberFormat="1" applyFont="1" applyFill="1" applyBorder="1" applyAlignment="1" applyProtection="1">
      <alignment horizontal="right"/>
      <protection hidden="1"/>
    </xf>
    <xf numFmtId="165" fontId="35" fillId="0" borderId="0" xfId="63" applyNumberFormat="1" applyFont="1" applyFill="1" applyBorder="1" applyAlignment="1" applyProtection="1">
      <alignment horizontal="right"/>
      <protection hidden="1"/>
    </xf>
    <xf numFmtId="165" fontId="35" fillId="0" borderId="17" xfId="63" applyNumberFormat="1" applyFont="1" applyFill="1" applyBorder="1" applyAlignment="1" applyProtection="1">
      <alignment horizontal="right"/>
      <protection hidden="1"/>
    </xf>
    <xf numFmtId="0" fontId="35" fillId="0" borderId="13" xfId="64" applyFont="1" applyFill="1" applyBorder="1" applyAlignment="1" applyProtection="1">
      <alignment horizontal="left"/>
      <protection hidden="1"/>
    </xf>
    <xf numFmtId="0" fontId="35" fillId="0" borderId="25" xfId="64" applyFont="1" applyFill="1" applyBorder="1" applyAlignment="1" applyProtection="1">
      <alignment horizontal="left"/>
      <protection hidden="1"/>
    </xf>
    <xf numFmtId="184" fontId="35" fillId="0" borderId="30" xfId="64" applyNumberFormat="1" applyFont="1" applyFill="1" applyBorder="1" applyAlignment="1" applyProtection="1">
      <alignment horizontal="center"/>
      <protection locked="0"/>
    </xf>
    <xf numFmtId="184" fontId="35" fillId="0" borderId="13" xfId="64" applyNumberFormat="1" applyFont="1" applyFill="1" applyBorder="1" applyAlignment="1" applyProtection="1">
      <alignment horizontal="center"/>
      <protection locked="0"/>
    </xf>
    <xf numFmtId="43" fontId="35" fillId="0" borderId="13" xfId="62" applyFont="1" applyFill="1" applyBorder="1" applyAlignment="1" applyProtection="1">
      <alignment horizontal="center"/>
      <protection hidden="1"/>
    </xf>
    <xf numFmtId="0" fontId="37" fillId="0" borderId="57" xfId="64" applyFont="1" applyFill="1" applyBorder="1" applyAlignment="1" applyProtection="1">
      <alignment horizontal="center"/>
      <protection hidden="1"/>
    </xf>
    <xf numFmtId="0" fontId="37" fillId="0" borderId="58" xfId="64" applyFont="1" applyFill="1" applyBorder="1" applyAlignment="1" applyProtection="1">
      <alignment horizontal="center"/>
      <protection hidden="1"/>
    </xf>
    <xf numFmtId="0" fontId="37" fillId="0" borderId="29" xfId="64" applyFont="1" applyFill="1" applyBorder="1" applyAlignment="1" applyProtection="1">
      <alignment horizontal="center"/>
      <protection hidden="1"/>
    </xf>
    <xf numFmtId="0" fontId="35" fillId="0" borderId="13" xfId="64" applyFont="1" applyFill="1" applyBorder="1" applyAlignment="1" applyProtection="1">
      <protection hidden="1"/>
    </xf>
    <xf numFmtId="182" fontId="35" fillId="0" borderId="13" xfId="64" applyNumberFormat="1" applyFont="1" applyFill="1" applyBorder="1" applyAlignment="1" applyProtection="1">
      <alignment horizontal="center"/>
      <protection hidden="1"/>
    </xf>
    <xf numFmtId="183" fontId="35" fillId="0" borderId="25" xfId="64" applyNumberFormat="1" applyFont="1" applyFill="1" applyBorder="1" applyAlignment="1" applyProtection="1">
      <protection hidden="1"/>
    </xf>
    <xf numFmtId="183" fontId="35" fillId="0" borderId="7" xfId="64" applyNumberFormat="1" applyFont="1" applyFill="1" applyBorder="1" applyAlignment="1" applyProtection="1">
      <protection hidden="1"/>
    </xf>
    <xf numFmtId="183" fontId="35" fillId="0" borderId="30" xfId="64" applyNumberFormat="1" applyFont="1" applyFill="1" applyBorder="1" applyAlignment="1" applyProtection="1">
      <protection hidden="1"/>
    </xf>
    <xf numFmtId="0" fontId="35" fillId="0" borderId="12" xfId="64" applyFont="1" applyFill="1" applyBorder="1" applyAlignment="1" applyProtection="1">
      <protection hidden="1"/>
    </xf>
    <xf numFmtId="0" fontId="37" fillId="0" borderId="21" xfId="64" applyFont="1" applyFill="1" applyBorder="1" applyAlignment="1" applyProtection="1">
      <alignment horizontal="center"/>
      <protection hidden="1"/>
    </xf>
    <xf numFmtId="165" fontId="35" fillId="0" borderId="21" xfId="63" applyNumberFormat="1" applyFont="1" applyFill="1" applyBorder="1" applyAlignment="1" applyProtection="1">
      <alignment horizontal="center"/>
      <protection locked="0"/>
    </xf>
    <xf numFmtId="0" fontId="35" fillId="0" borderId="14" xfId="64" applyFont="1" applyFill="1" applyBorder="1" applyAlignment="1" applyProtection="1">
      <protection hidden="1"/>
    </xf>
    <xf numFmtId="0" fontId="35" fillId="0" borderId="14" xfId="64" applyFont="1" applyFill="1" applyBorder="1" applyAlignment="1" applyProtection="1">
      <alignment horizontal="left"/>
      <protection hidden="1"/>
    </xf>
    <xf numFmtId="0" fontId="35" fillId="0" borderId="41" xfId="64" applyFont="1" applyFill="1" applyBorder="1" applyAlignment="1" applyProtection="1">
      <alignment horizontal="left"/>
      <protection hidden="1"/>
    </xf>
    <xf numFmtId="184" fontId="35" fillId="0" borderId="42" xfId="64" applyNumberFormat="1" applyFont="1" applyFill="1" applyBorder="1" applyAlignment="1" applyProtection="1">
      <alignment horizontal="center"/>
      <protection locked="0"/>
    </xf>
    <xf numFmtId="184" fontId="35" fillId="0" borderId="14" xfId="64" applyNumberFormat="1" applyFont="1" applyFill="1" applyBorder="1" applyAlignment="1" applyProtection="1">
      <alignment horizontal="center"/>
      <protection locked="0"/>
    </xf>
    <xf numFmtId="165" fontId="37" fillId="0" borderId="45" xfId="63" applyNumberFormat="1" applyFont="1" applyFill="1" applyBorder="1" applyAlignment="1" applyProtection="1">
      <alignment horizontal="center"/>
      <protection hidden="1"/>
    </xf>
    <xf numFmtId="165" fontId="37" fillId="0" borderId="46" xfId="63" applyNumberFormat="1" applyFont="1" applyFill="1" applyBorder="1" applyAlignment="1" applyProtection="1">
      <alignment horizontal="center"/>
      <protection hidden="1"/>
    </xf>
    <xf numFmtId="165" fontId="37" fillId="0" borderId="47" xfId="63" applyNumberFormat="1" applyFont="1" applyFill="1" applyBorder="1" applyAlignment="1" applyProtection="1">
      <alignment horizontal="center"/>
      <protection hidden="1"/>
    </xf>
    <xf numFmtId="0" fontId="35" fillId="0" borderId="0" xfId="64" applyFont="1" applyFill="1" applyBorder="1" applyAlignment="1" applyProtection="1">
      <alignment horizontal="left" vertical="top" indent="1"/>
      <protection hidden="1"/>
    </xf>
    <xf numFmtId="43" fontId="40" fillId="0" borderId="14" xfId="62" applyFont="1" applyFill="1" applyBorder="1" applyAlignment="1" applyProtection="1">
      <alignment horizontal="center"/>
      <protection hidden="1"/>
    </xf>
    <xf numFmtId="182" fontId="35" fillId="0" borderId="14" xfId="64" applyNumberFormat="1" applyFont="1" applyFill="1" applyBorder="1" applyAlignment="1" applyProtection="1">
      <alignment horizontal="center"/>
      <protection hidden="1"/>
    </xf>
    <xf numFmtId="183" fontId="35" fillId="0" borderId="41" xfId="64" applyNumberFormat="1" applyFont="1" applyFill="1" applyBorder="1" applyAlignment="1" applyProtection="1">
      <protection hidden="1"/>
    </xf>
    <xf numFmtId="183" fontId="35" fillId="0" borderId="9" xfId="64" applyNumberFormat="1" applyFont="1" applyFill="1" applyBorder="1" applyAlignment="1" applyProtection="1">
      <protection hidden="1"/>
    </xf>
    <xf numFmtId="183" fontId="35" fillId="0" borderId="42" xfId="64" applyNumberFormat="1" applyFont="1" applyFill="1" applyBorder="1" applyAlignment="1" applyProtection="1">
      <protection hidden="1"/>
    </xf>
    <xf numFmtId="165" fontId="35" fillId="0" borderId="21" xfId="63" applyFont="1" applyFill="1" applyBorder="1" applyAlignment="1" applyProtection="1">
      <alignment horizontal="center"/>
      <protection hidden="1"/>
    </xf>
    <xf numFmtId="0" fontId="35" fillId="0" borderId="25" xfId="45" applyNumberFormat="1" applyFont="1" applyFill="1" applyBorder="1" applyAlignment="1" applyProtection="1">
      <alignment horizontal="left"/>
      <protection locked="0"/>
    </xf>
    <xf numFmtId="0" fontId="35" fillId="0" borderId="30" xfId="45" applyNumberFormat="1" applyFont="1" applyFill="1" applyBorder="1" applyAlignment="1" applyProtection="1">
      <alignment horizontal="left"/>
      <protection locked="0"/>
    </xf>
    <xf numFmtId="0" fontId="37" fillId="0" borderId="33" xfId="45" applyNumberFormat="1" applyFont="1" applyFill="1" applyBorder="1" applyAlignment="1" applyProtection="1">
      <alignment horizontal="center"/>
      <protection locked="0"/>
    </xf>
    <xf numFmtId="0" fontId="37" fillId="0" borderId="34" xfId="45" applyNumberFormat="1" applyFont="1" applyFill="1" applyBorder="1" applyAlignment="1" applyProtection="1">
      <alignment horizontal="center"/>
      <protection locked="0"/>
    </xf>
    <xf numFmtId="0" fontId="37" fillId="0" borderId="25" xfId="45" applyNumberFormat="1" applyFont="1" applyFill="1" applyBorder="1" applyAlignment="1" applyProtection="1">
      <alignment horizontal="left"/>
      <protection locked="0"/>
    </xf>
    <xf numFmtId="0" fontId="37" fillId="0" borderId="30" xfId="45" applyNumberFormat="1" applyFont="1" applyFill="1" applyBorder="1" applyAlignment="1" applyProtection="1">
      <alignment horizontal="left"/>
      <protection locked="0"/>
    </xf>
    <xf numFmtId="49" fontId="37" fillId="0" borderId="22" xfId="64" applyNumberFormat="1" applyFont="1" applyFill="1" applyBorder="1" applyAlignment="1" applyProtection="1">
      <alignment horizontal="center" vertical="center"/>
      <protection hidden="1"/>
    </xf>
    <xf numFmtId="49" fontId="37" fillId="0" borderId="15" xfId="64" applyNumberFormat="1" applyFont="1" applyFill="1" applyBorder="1" applyAlignment="1" applyProtection="1">
      <alignment horizontal="center" vertical="center"/>
      <protection hidden="1"/>
    </xf>
    <xf numFmtId="49" fontId="37" fillId="0" borderId="18" xfId="64" applyNumberFormat="1" applyFont="1" applyFill="1" applyBorder="1" applyAlignment="1" applyProtection="1">
      <alignment horizontal="center" vertical="center"/>
      <protection hidden="1"/>
    </xf>
    <xf numFmtId="49" fontId="37" fillId="0" borderId="20" xfId="64" applyNumberFormat="1" applyFont="1" applyFill="1" applyBorder="1" applyAlignment="1" applyProtection="1">
      <alignment horizontal="center" vertical="center"/>
      <protection hidden="1"/>
    </xf>
    <xf numFmtId="0" fontId="35" fillId="0" borderId="9" xfId="64" applyFont="1" applyFill="1" applyBorder="1" applyAlignment="1" applyProtection="1">
      <alignment horizontal="center"/>
      <protection locked="0"/>
    </xf>
    <xf numFmtId="0" fontId="35" fillId="0" borderId="19" xfId="64" applyFont="1" applyFill="1" applyBorder="1" applyAlignment="1" applyProtection="1">
      <alignment horizontal="center"/>
      <protection locked="0"/>
    </xf>
    <xf numFmtId="180" fontId="35" fillId="0" borderId="19" xfId="63" applyNumberFormat="1" applyFont="1" applyFill="1" applyBorder="1" applyAlignment="1" applyProtection="1">
      <alignment horizontal="center"/>
      <protection locked="0"/>
    </xf>
    <xf numFmtId="180" fontId="37" fillId="0" borderId="51" xfId="63" applyNumberFormat="1" applyFont="1" applyFill="1" applyBorder="1" applyAlignment="1" applyProtection="1">
      <alignment horizontal="center" vertical="center"/>
      <protection hidden="1"/>
    </xf>
    <xf numFmtId="180" fontId="37" fillId="0" borderId="53" xfId="63" applyNumberFormat="1" applyFont="1" applyFill="1" applyBorder="1" applyAlignment="1" applyProtection="1">
      <alignment horizontal="center" vertical="center"/>
      <protection hidden="1"/>
    </xf>
    <xf numFmtId="0" fontId="42" fillId="0" borderId="0" xfId="64" applyFont="1" applyFill="1" applyAlignment="1" applyProtection="1">
      <alignment horizontal="center"/>
      <protection locked="0"/>
    </xf>
    <xf numFmtId="0" fontId="37" fillId="0" borderId="21" xfId="64" applyNumberFormat="1" applyFont="1" applyFill="1" applyBorder="1" applyAlignment="1" applyProtection="1">
      <alignment horizontal="left"/>
    </xf>
    <xf numFmtId="0" fontId="37" fillId="0" borderId="7" xfId="64" applyNumberFormat="1" applyFont="1" applyFill="1" applyBorder="1" applyAlignment="1" applyProtection="1">
      <alignment horizontal="left"/>
    </xf>
    <xf numFmtId="0" fontId="37" fillId="0" borderId="7" xfId="64" applyFont="1" applyFill="1" applyBorder="1" applyAlignment="1" applyProtection="1">
      <alignment horizontal="left"/>
    </xf>
    <xf numFmtId="0" fontId="35" fillId="0" borderId="7" xfId="64" applyFont="1" applyFill="1" applyBorder="1" applyAlignment="1" applyProtection="1">
      <alignment horizontal="left"/>
    </xf>
    <xf numFmtId="49" fontId="35" fillId="0" borderId="7" xfId="64" applyNumberFormat="1" applyFont="1" applyFill="1" applyBorder="1" applyAlignment="1" applyProtection="1">
      <alignment horizontal="left"/>
      <protection hidden="1"/>
    </xf>
    <xf numFmtId="164" fontId="37" fillId="0" borderId="43" xfId="64" applyNumberFormat="1" applyFont="1" applyFill="1" applyBorder="1" applyAlignment="1" applyProtection="1">
      <alignment horizontal="left"/>
      <protection locked="0"/>
    </xf>
    <xf numFmtId="164" fontId="37" fillId="0" borderId="44" xfId="64" applyNumberFormat="1" applyFont="1" applyFill="1" applyBorder="1" applyAlignment="1" applyProtection="1">
      <alignment horizontal="left"/>
      <protection locked="0"/>
    </xf>
    <xf numFmtId="180" fontId="37" fillId="0" borderId="23" xfId="63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/>
    </xf>
    <xf numFmtId="0" fontId="37" fillId="0" borderId="7" xfId="64" applyFont="1" applyBorder="1" applyAlignment="1" applyProtection="1">
      <alignment horizontal="left"/>
      <protection hidden="1"/>
    </xf>
    <xf numFmtId="0" fontId="35" fillId="0" borderId="7" xfId="64" applyFont="1" applyBorder="1" applyAlignment="1" applyProtection="1">
      <alignment horizontal="center"/>
      <protection hidden="1"/>
    </xf>
    <xf numFmtId="0" fontId="37" fillId="0" borderId="22" xfId="64" applyFont="1" applyFill="1" applyBorder="1" applyAlignment="1" applyProtection="1">
      <alignment horizontal="center" vertical="center"/>
      <protection hidden="1"/>
    </xf>
    <xf numFmtId="0" fontId="37" fillId="0" borderId="49" xfId="64" applyFont="1" applyFill="1" applyBorder="1" applyAlignment="1" applyProtection="1">
      <alignment horizontal="center" vertical="center"/>
      <protection hidden="1"/>
    </xf>
    <xf numFmtId="0" fontId="37" fillId="0" borderId="15" xfId="64" applyFont="1" applyFill="1" applyBorder="1" applyAlignment="1" applyProtection="1">
      <alignment horizontal="center" vertical="center"/>
      <protection hidden="1"/>
    </xf>
    <xf numFmtId="0" fontId="37" fillId="0" borderId="22" xfId="64" applyFont="1" applyFill="1" applyBorder="1" applyAlignment="1" applyProtection="1">
      <alignment horizontal="center" vertical="center" wrapText="1"/>
      <protection hidden="1"/>
    </xf>
    <xf numFmtId="0" fontId="37" fillId="0" borderId="49" xfId="64" applyFont="1" applyFill="1" applyBorder="1" applyAlignment="1" applyProtection="1">
      <alignment horizontal="center" vertical="center" wrapText="1"/>
      <protection hidden="1"/>
    </xf>
    <xf numFmtId="0" fontId="37" fillId="0" borderId="15" xfId="64" applyFont="1" applyFill="1" applyBorder="1" applyAlignment="1" applyProtection="1">
      <alignment horizontal="center" vertical="center" wrapText="1"/>
      <protection hidden="1"/>
    </xf>
    <xf numFmtId="0" fontId="37" fillId="0" borderId="18" xfId="64" applyFont="1" applyFill="1" applyBorder="1" applyAlignment="1" applyProtection="1">
      <alignment horizontal="center" vertical="center" wrapText="1"/>
      <protection hidden="1"/>
    </xf>
    <xf numFmtId="0" fontId="37" fillId="0" borderId="19" xfId="64" applyFont="1" applyFill="1" applyBorder="1" applyAlignment="1" applyProtection="1">
      <alignment horizontal="center" vertical="center" wrapText="1"/>
      <protection hidden="1"/>
    </xf>
    <xf numFmtId="0" fontId="37" fillId="0" borderId="20" xfId="64" applyFont="1" applyFill="1" applyBorder="1" applyAlignment="1" applyProtection="1">
      <alignment horizontal="center" vertical="center" wrapText="1"/>
      <protection hidden="1"/>
    </xf>
    <xf numFmtId="183" fontId="35" fillId="0" borderId="25" xfId="64" applyNumberFormat="1" applyFont="1" applyBorder="1" applyAlignment="1" applyProtection="1">
      <protection hidden="1"/>
    </xf>
    <xf numFmtId="183" fontId="35" fillId="0" borderId="7" xfId="64" applyNumberFormat="1" applyFont="1" applyBorder="1" applyAlignment="1" applyProtection="1">
      <protection hidden="1"/>
    </xf>
    <xf numFmtId="183" fontId="35" fillId="0" borderId="30" xfId="64" applyNumberFormat="1" applyFont="1" applyBorder="1" applyAlignment="1" applyProtection="1">
      <protection hidden="1"/>
    </xf>
    <xf numFmtId="0" fontId="35" fillId="0" borderId="13" xfId="64" applyFont="1" applyBorder="1" applyAlignment="1" applyProtection="1">
      <alignment horizontal="left" indent="1"/>
      <protection locked="0"/>
    </xf>
    <xf numFmtId="165" fontId="35" fillId="0" borderId="25" xfId="63" applyFont="1" applyBorder="1" applyAlignment="1" applyProtection="1">
      <alignment horizontal="center"/>
      <protection locked="0"/>
    </xf>
    <xf numFmtId="165" fontId="35" fillId="0" borderId="7" xfId="63" applyFont="1" applyBorder="1" applyAlignment="1" applyProtection="1">
      <alignment horizontal="center"/>
      <protection locked="0"/>
    </xf>
    <xf numFmtId="165" fontId="35" fillId="0" borderId="30" xfId="63" applyFont="1" applyBorder="1" applyAlignment="1" applyProtection="1">
      <alignment horizontal="center"/>
      <protection locked="0"/>
    </xf>
    <xf numFmtId="165" fontId="35" fillId="0" borderId="25" xfId="63" applyFont="1" applyBorder="1" applyAlignment="1" applyProtection="1">
      <alignment horizontal="center"/>
      <protection hidden="1"/>
    </xf>
    <xf numFmtId="165" fontId="35" fillId="0" borderId="7" xfId="63" applyFont="1" applyBorder="1" applyAlignment="1" applyProtection="1">
      <alignment horizontal="center"/>
      <protection hidden="1"/>
    </xf>
    <xf numFmtId="165" fontId="35" fillId="0" borderId="30" xfId="63" applyFont="1" applyBorder="1" applyAlignment="1" applyProtection="1">
      <alignment horizontal="center"/>
      <protection hidden="1"/>
    </xf>
    <xf numFmtId="164" fontId="35" fillId="0" borderId="14" xfId="64" applyNumberFormat="1" applyFont="1" applyBorder="1" applyAlignment="1" applyProtection="1">
      <alignment horizontal="center"/>
      <protection hidden="1"/>
    </xf>
    <xf numFmtId="165" fontId="35" fillId="0" borderId="25" xfId="63" applyFont="1" applyBorder="1" applyAlignment="1" applyProtection="1">
      <alignment horizontal="right"/>
      <protection hidden="1"/>
    </xf>
    <xf numFmtId="165" fontId="35" fillId="0" borderId="7" xfId="63" applyFont="1" applyBorder="1" applyAlignment="1" applyProtection="1">
      <alignment horizontal="right"/>
      <protection hidden="1"/>
    </xf>
    <xf numFmtId="165" fontId="35" fillId="0" borderId="30" xfId="63" applyFont="1" applyBorder="1" applyAlignment="1" applyProtection="1">
      <alignment horizontal="right"/>
      <protection hidden="1"/>
    </xf>
    <xf numFmtId="0" fontId="35" fillId="0" borderId="36" xfId="64" applyFont="1" applyBorder="1" applyAlignment="1" applyProtection="1">
      <alignment horizontal="center"/>
      <protection hidden="1"/>
    </xf>
    <xf numFmtId="0" fontId="35" fillId="0" borderId="31" xfId="64" applyFont="1" applyBorder="1" applyAlignment="1" applyProtection="1">
      <alignment horizontal="center"/>
      <protection hidden="1"/>
    </xf>
    <xf numFmtId="0" fontId="35" fillId="0" borderId="9" xfId="64" applyFont="1" applyBorder="1" applyAlignment="1" applyProtection="1">
      <alignment horizontal="right"/>
      <protection hidden="1"/>
    </xf>
    <xf numFmtId="0" fontId="37" fillId="0" borderId="18" xfId="64" applyFont="1" applyFill="1" applyBorder="1" applyAlignment="1" applyProtection="1">
      <alignment horizontal="center" vertical="center"/>
      <protection hidden="1"/>
    </xf>
    <xf numFmtId="0" fontId="37" fillId="0" borderId="19" xfId="64" applyFont="1" applyFill="1" applyBorder="1" applyAlignment="1" applyProtection="1">
      <alignment horizontal="center" vertical="center"/>
      <protection hidden="1"/>
    </xf>
    <xf numFmtId="0" fontId="37" fillId="0" borderId="20" xfId="64" applyFont="1" applyFill="1" applyBorder="1" applyAlignment="1" applyProtection="1">
      <alignment horizontal="center" vertical="center"/>
      <protection hidden="1"/>
    </xf>
    <xf numFmtId="165" fontId="35" fillId="0" borderId="36" xfId="63" applyFont="1" applyBorder="1" applyAlignment="1" applyProtection="1">
      <alignment horizontal="center"/>
      <protection locked="0"/>
    </xf>
    <xf numFmtId="165" fontId="35" fillId="0" borderId="21" xfId="63" applyFont="1" applyBorder="1" applyAlignment="1" applyProtection="1">
      <alignment horizontal="center"/>
      <protection locked="0"/>
    </xf>
    <xf numFmtId="165" fontId="35" fillId="0" borderId="31" xfId="63" applyFont="1" applyBorder="1" applyAlignment="1" applyProtection="1">
      <alignment horizontal="center"/>
      <protection locked="0"/>
    </xf>
    <xf numFmtId="165" fontId="35" fillId="0" borderId="43" xfId="63" applyFont="1" applyBorder="1" applyAlignment="1" applyProtection="1">
      <alignment horizontal="center"/>
      <protection hidden="1"/>
    </xf>
    <xf numFmtId="165" fontId="35" fillId="0" borderId="48" xfId="63" applyFont="1" applyBorder="1" applyAlignment="1" applyProtection="1">
      <alignment horizontal="center"/>
      <protection hidden="1"/>
    </xf>
    <xf numFmtId="165" fontId="35" fillId="0" borderId="44" xfId="63" applyFont="1" applyBorder="1" applyAlignment="1" applyProtection="1">
      <alignment horizontal="center"/>
      <protection hidden="1"/>
    </xf>
    <xf numFmtId="0" fontId="35" fillId="0" borderId="12" xfId="64" applyFont="1" applyBorder="1" applyAlignment="1" applyProtection="1">
      <alignment horizontal="left" indent="1"/>
      <protection locked="0"/>
    </xf>
    <xf numFmtId="0" fontId="37" fillId="0" borderId="7" xfId="64" applyFont="1" applyBorder="1" applyAlignment="1" applyProtection="1">
      <alignment horizontal="center"/>
      <protection hidden="1"/>
    </xf>
    <xf numFmtId="182" fontId="35" fillId="0" borderId="13" xfId="64" applyNumberFormat="1" applyFont="1" applyBorder="1" applyAlignment="1" applyProtection="1">
      <alignment horizontal="center"/>
      <protection hidden="1"/>
    </xf>
    <xf numFmtId="0" fontId="37" fillId="0" borderId="0" xfId="64" applyFont="1" applyAlignment="1">
      <alignment horizontal="right"/>
    </xf>
    <xf numFmtId="0" fontId="38" fillId="0" borderId="0" xfId="64" applyFont="1" applyBorder="1" applyAlignment="1" applyProtection="1">
      <alignment horizontal="center"/>
      <protection hidden="1"/>
    </xf>
    <xf numFmtId="0" fontId="37" fillId="0" borderId="21" xfId="64" applyFont="1" applyBorder="1" applyAlignment="1" applyProtection="1">
      <alignment horizontal="left"/>
      <protection hidden="1"/>
    </xf>
    <xf numFmtId="0" fontId="35" fillId="0" borderId="13" xfId="64" applyFont="1" applyBorder="1" applyAlignment="1" applyProtection="1">
      <protection hidden="1"/>
    </xf>
    <xf numFmtId="0" fontId="35" fillId="0" borderId="25" xfId="64" applyFont="1" applyBorder="1" applyAlignment="1" applyProtection="1">
      <alignment horizontal="center"/>
      <protection hidden="1"/>
    </xf>
    <xf numFmtId="0" fontId="35" fillId="0" borderId="30" xfId="64" applyFont="1" applyBorder="1" applyAlignment="1" applyProtection="1">
      <alignment horizontal="center"/>
      <protection hidden="1"/>
    </xf>
    <xf numFmtId="164" fontId="35" fillId="0" borderId="13" xfId="64" applyNumberFormat="1" applyFont="1" applyBorder="1" applyAlignment="1" applyProtection="1">
      <alignment horizontal="center"/>
      <protection hidden="1"/>
    </xf>
    <xf numFmtId="0" fontId="35" fillId="0" borderId="14" xfId="64" applyFont="1" applyBorder="1" applyAlignment="1" applyProtection="1">
      <protection hidden="1"/>
    </xf>
    <xf numFmtId="0" fontId="37" fillId="0" borderId="49" xfId="64" applyFont="1" applyBorder="1" applyAlignment="1" applyProtection="1">
      <alignment horizontal="center"/>
      <protection hidden="1"/>
    </xf>
    <xf numFmtId="0" fontId="37" fillId="0" borderId="15" xfId="64" applyFont="1" applyBorder="1" applyAlignment="1" applyProtection="1">
      <alignment horizontal="center"/>
      <protection hidden="1"/>
    </xf>
    <xf numFmtId="165" fontId="37" fillId="0" borderId="45" xfId="63" applyFont="1" applyFill="1" applyBorder="1" applyAlignment="1" applyProtection="1">
      <alignment horizontal="center"/>
      <protection hidden="1"/>
    </xf>
    <xf numFmtId="165" fontId="37" fillId="0" borderId="46" xfId="63" applyFont="1" applyFill="1" applyBorder="1" applyAlignment="1" applyProtection="1">
      <alignment horizontal="center"/>
      <protection hidden="1"/>
    </xf>
    <xf numFmtId="165" fontId="37" fillId="0" borderId="47" xfId="63" applyFont="1" applyFill="1" applyBorder="1" applyAlignment="1" applyProtection="1">
      <alignment horizontal="center"/>
      <protection hidden="1"/>
    </xf>
    <xf numFmtId="0" fontId="35" fillId="0" borderId="0" xfId="64" applyFont="1" applyBorder="1" applyAlignment="1" applyProtection="1">
      <alignment horizontal="left" vertical="top" indent="1"/>
      <protection hidden="1"/>
    </xf>
    <xf numFmtId="183" fontId="35" fillId="0" borderId="41" xfId="64" applyNumberFormat="1" applyFont="1" applyBorder="1" applyAlignment="1" applyProtection="1">
      <protection hidden="1"/>
    </xf>
    <xf numFmtId="183" fontId="35" fillId="0" borderId="9" xfId="64" applyNumberFormat="1" applyFont="1" applyBorder="1" applyAlignment="1" applyProtection="1">
      <protection hidden="1"/>
    </xf>
    <xf numFmtId="183" fontId="35" fillId="0" borderId="42" xfId="64" applyNumberFormat="1" applyFont="1" applyBorder="1" applyAlignment="1" applyProtection="1">
      <protection hidden="1"/>
    </xf>
    <xf numFmtId="182" fontId="35" fillId="0" borderId="14" xfId="64" applyNumberFormat="1" applyFont="1" applyBorder="1" applyAlignment="1" applyProtection="1">
      <alignment horizontal="center"/>
      <protection hidden="1"/>
    </xf>
    <xf numFmtId="0" fontId="42" fillId="0" borderId="0" xfId="64" applyFont="1" applyAlignment="1" applyProtection="1">
      <alignment horizontal="center"/>
      <protection locked="0"/>
    </xf>
    <xf numFmtId="0" fontId="37" fillId="0" borderId="21" xfId="64" applyNumberFormat="1" applyFont="1" applyBorder="1" applyAlignment="1" applyProtection="1">
      <alignment horizontal="left"/>
    </xf>
    <xf numFmtId="0" fontId="37" fillId="0" borderId="7" xfId="64" applyNumberFormat="1" applyFont="1" applyBorder="1" applyAlignment="1" applyProtection="1">
      <alignment horizontal="left"/>
    </xf>
    <xf numFmtId="164" fontId="37" fillId="0" borderId="25" xfId="64" applyNumberFormat="1" applyFont="1" applyFill="1" applyBorder="1" applyAlignment="1" applyProtection="1">
      <alignment horizontal="center"/>
      <protection locked="0"/>
    </xf>
    <xf numFmtId="164" fontId="37" fillId="0" borderId="30" xfId="64" applyNumberFormat="1" applyFont="1" applyFill="1" applyBorder="1" applyAlignment="1" applyProtection="1">
      <alignment horizontal="center"/>
      <protection locked="0"/>
    </xf>
    <xf numFmtId="0" fontId="37" fillId="0" borderId="7" xfId="64" applyFont="1" applyBorder="1" applyAlignment="1" applyProtection="1">
      <alignment horizontal="left"/>
    </xf>
    <xf numFmtId="0" fontId="35" fillId="0" borderId="7" xfId="64" applyFont="1" applyBorder="1" applyAlignment="1" applyProtection="1">
      <alignment horizontal="left"/>
    </xf>
    <xf numFmtId="0" fontId="35" fillId="0" borderId="9" xfId="64" applyFont="1" applyBorder="1" applyAlignment="1" applyProtection="1">
      <alignment horizontal="center"/>
      <protection locked="0"/>
    </xf>
    <xf numFmtId="180" fontId="35" fillId="0" borderId="19" xfId="63" applyNumberFormat="1" applyFont="1" applyBorder="1" applyAlignment="1" applyProtection="1">
      <alignment horizontal="center"/>
      <protection locked="0"/>
    </xf>
    <xf numFmtId="164" fontId="35" fillId="0" borderId="25" xfId="64" applyNumberFormat="1" applyFont="1" applyFill="1" applyBorder="1" applyAlignment="1" applyProtection="1">
      <alignment horizontal="left"/>
      <protection locked="0"/>
    </xf>
    <xf numFmtId="164" fontId="35" fillId="0" borderId="30" xfId="64" applyNumberFormat="1" applyFont="1" applyFill="1" applyBorder="1" applyAlignment="1" applyProtection="1">
      <alignment horizontal="left"/>
      <protection locked="0"/>
    </xf>
    <xf numFmtId="164" fontId="35" fillId="0" borderId="25" xfId="45" applyNumberFormat="1" applyFont="1" applyBorder="1" applyAlignment="1" applyProtection="1">
      <alignment horizontal="left"/>
      <protection locked="0"/>
    </xf>
    <xf numFmtId="164" fontId="35" fillId="0" borderId="30" xfId="45" applyNumberFormat="1" applyFont="1" applyBorder="1" applyAlignment="1" applyProtection="1">
      <alignment horizontal="left"/>
      <protection locked="0"/>
    </xf>
    <xf numFmtId="164" fontId="37" fillId="0" borderId="25" xfId="64" applyNumberFormat="1" applyFont="1" applyFill="1" applyBorder="1" applyAlignment="1" applyProtection="1">
      <alignment horizontal="left"/>
      <protection locked="0"/>
    </xf>
    <xf numFmtId="164" fontId="37" fillId="0" borderId="30" xfId="64" applyNumberFormat="1" applyFont="1" applyFill="1" applyBorder="1" applyAlignment="1" applyProtection="1">
      <alignment horizontal="left"/>
      <protection locked="0"/>
    </xf>
    <xf numFmtId="49" fontId="37" fillId="0" borderId="1" xfId="64" applyNumberFormat="1" applyFont="1" applyFill="1" applyBorder="1" applyAlignment="1" applyProtection="1">
      <alignment horizontal="center"/>
      <protection locked="0"/>
    </xf>
    <xf numFmtId="49" fontId="37" fillId="0" borderId="59" xfId="64" applyNumberFormat="1" applyFont="1" applyFill="1" applyBorder="1" applyAlignment="1" applyProtection="1">
      <alignment horizontal="center"/>
      <protection locked="0"/>
    </xf>
    <xf numFmtId="0" fontId="48" fillId="6" borderId="0" xfId="64" applyFont="1" applyFill="1" applyBorder="1" applyAlignment="1">
      <alignment horizontal="center" vertical="center"/>
    </xf>
    <xf numFmtId="0" fontId="37" fillId="0" borderId="6" xfId="64" applyFont="1" applyFill="1" applyBorder="1" applyAlignment="1">
      <alignment horizontal="center" vertical="center"/>
    </xf>
    <xf numFmtId="0" fontId="35" fillId="0" borderId="26" xfId="64" applyFont="1" applyFill="1" applyBorder="1" applyAlignment="1">
      <alignment horizontal="center" vertical="center"/>
    </xf>
    <xf numFmtId="0" fontId="35" fillId="0" borderId="6" xfId="64" applyFont="1" applyFill="1" applyBorder="1" applyAlignment="1">
      <alignment horizontal="center" vertical="center"/>
    </xf>
    <xf numFmtId="0" fontId="49" fillId="0" borderId="6" xfId="64" applyFont="1" applyFill="1" applyBorder="1" applyAlignment="1">
      <alignment horizontal="center" vertical="center"/>
    </xf>
    <xf numFmtId="0" fontId="51" fillId="0" borderId="26" xfId="64" applyFont="1" applyFill="1" applyBorder="1" applyAlignment="1">
      <alignment horizontal="center" vertical="center"/>
    </xf>
    <xf numFmtId="0" fontId="30" fillId="0" borderId="0" xfId="64" applyFont="1" applyFill="1" applyBorder="1" applyAlignment="1">
      <alignment horizontal="center" wrapText="1"/>
    </xf>
    <xf numFmtId="0" fontId="30" fillId="0" borderId="0" xfId="64" applyFont="1" applyFill="1" applyBorder="1" applyAlignment="1">
      <alignment horizontal="center"/>
    </xf>
    <xf numFmtId="0" fontId="42" fillId="0" borderId="0" xfId="66" applyNumberFormat="1" applyFont="1" applyFill="1" applyAlignment="1">
      <alignment horizontal="center" vertical="center"/>
    </xf>
    <xf numFmtId="0" fontId="55" fillId="0" borderId="0" xfId="64" applyFont="1" applyAlignment="1">
      <alignment horizontal="center"/>
    </xf>
    <xf numFmtId="0" fontId="35" fillId="0" borderId="7" xfId="64" applyFont="1" applyBorder="1" applyAlignment="1">
      <alignment horizontal="center"/>
    </xf>
    <xf numFmtId="0" fontId="56" fillId="10" borderId="23" xfId="64" applyFont="1" applyFill="1" applyBorder="1" applyAlignment="1">
      <alignment horizontal="center" vertical="center"/>
    </xf>
    <xf numFmtId="0" fontId="56" fillId="10" borderId="10" xfId="64" applyFont="1" applyFill="1" applyBorder="1" applyAlignment="1">
      <alignment horizontal="center" vertical="center"/>
    </xf>
    <xf numFmtId="0" fontId="56" fillId="10" borderId="22" xfId="64" applyFont="1" applyFill="1" applyBorder="1" applyAlignment="1">
      <alignment horizontal="center" vertical="center"/>
    </xf>
    <xf numFmtId="0" fontId="56" fillId="10" borderId="15" xfId="64" applyFont="1" applyFill="1" applyBorder="1" applyAlignment="1">
      <alignment horizontal="center" vertical="center"/>
    </xf>
    <xf numFmtId="0" fontId="56" fillId="10" borderId="18" xfId="64" applyFont="1" applyFill="1" applyBorder="1" applyAlignment="1">
      <alignment horizontal="center" vertical="center"/>
    </xf>
    <xf numFmtId="0" fontId="56" fillId="10" borderId="20" xfId="64" applyFont="1" applyFill="1" applyBorder="1" applyAlignment="1">
      <alignment horizontal="center" vertical="center"/>
    </xf>
    <xf numFmtId="0" fontId="57" fillId="10" borderId="23" xfId="64" applyFont="1" applyFill="1" applyBorder="1" applyAlignment="1">
      <alignment horizontal="center" vertical="center"/>
    </xf>
    <xf numFmtId="0" fontId="57" fillId="10" borderId="10" xfId="64" applyFont="1" applyFill="1" applyBorder="1" applyAlignment="1">
      <alignment horizontal="center" vertical="center"/>
    </xf>
    <xf numFmtId="0" fontId="57" fillId="10" borderId="15" xfId="64" applyFont="1" applyFill="1" applyBorder="1" applyAlignment="1">
      <alignment horizontal="center" vertical="center"/>
    </xf>
    <xf numFmtId="0" fontId="57" fillId="10" borderId="20" xfId="64" applyFont="1" applyFill="1" applyBorder="1" applyAlignment="1">
      <alignment horizontal="center" vertical="center"/>
    </xf>
    <xf numFmtId="0" fontId="37" fillId="0" borderId="7" xfId="64" applyFont="1" applyBorder="1" applyAlignment="1">
      <alignment horizontal="center"/>
    </xf>
    <xf numFmtId="0" fontId="56" fillId="9" borderId="23" xfId="64" applyFont="1" applyFill="1" applyBorder="1" applyAlignment="1">
      <alignment horizontal="center" vertical="center"/>
    </xf>
    <xf numFmtId="0" fontId="56" fillId="9" borderId="10" xfId="64" applyFont="1" applyFill="1" applyBorder="1" applyAlignment="1">
      <alignment horizontal="center" vertical="center"/>
    </xf>
    <xf numFmtId="0" fontId="56" fillId="9" borderId="51" xfId="64" applyFont="1" applyFill="1" applyBorder="1" applyAlignment="1">
      <alignment horizontal="center" vertical="center"/>
    </xf>
    <xf numFmtId="0" fontId="56" fillId="9" borderId="52" xfId="64" applyFont="1" applyFill="1" applyBorder="1" applyAlignment="1">
      <alignment horizontal="center" vertical="center"/>
    </xf>
    <xf numFmtId="0" fontId="56" fillId="9" borderId="53" xfId="64" applyFont="1" applyFill="1" applyBorder="1" applyAlignment="1">
      <alignment horizontal="center" vertical="center"/>
    </xf>
    <xf numFmtId="49" fontId="35" fillId="0" borderId="7" xfId="64" applyNumberFormat="1" applyFont="1" applyBorder="1" applyAlignment="1">
      <alignment shrinkToFit="1"/>
    </xf>
    <xf numFmtId="0" fontId="56" fillId="11" borderId="23" xfId="64" applyFont="1" applyFill="1" applyBorder="1" applyAlignment="1">
      <alignment horizontal="center" vertical="center"/>
    </xf>
    <xf numFmtId="0" fontId="56" fillId="11" borderId="10" xfId="64" applyFont="1" applyFill="1" applyBorder="1" applyAlignment="1">
      <alignment horizontal="center" vertical="center"/>
    </xf>
    <xf numFmtId="0" fontId="56" fillId="11" borderId="22" xfId="64" applyFont="1" applyFill="1" applyBorder="1" applyAlignment="1">
      <alignment horizontal="center" vertical="center"/>
    </xf>
    <xf numFmtId="0" fontId="56" fillId="11" borderId="15" xfId="64" applyFont="1" applyFill="1" applyBorder="1" applyAlignment="1">
      <alignment horizontal="center" vertical="center"/>
    </xf>
    <xf numFmtId="0" fontId="56" fillId="11" borderId="18" xfId="64" applyFont="1" applyFill="1" applyBorder="1" applyAlignment="1">
      <alignment horizontal="center" vertical="center"/>
    </xf>
    <xf numFmtId="0" fontId="56" fillId="11" borderId="20" xfId="64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0" fontId="4" fillId="7" borderId="0" xfId="0" applyFont="1" applyFill="1" applyAlignment="1">
      <alignment horizontal="right"/>
    </xf>
    <xf numFmtId="0" fontId="10" fillId="8" borderId="0" xfId="37" applyFont="1" applyFill="1" applyAlignment="1" applyProtection="1">
      <alignment horizontal="center"/>
    </xf>
  </cellXfs>
  <cellStyles count="68">
    <cellStyle name=",;F'KOIT[[WAAHK" xfId="1"/>
    <cellStyle name="?? [0.00]_????" xfId="2"/>
    <cellStyle name="?? [0]_PERSONAL" xfId="3"/>
    <cellStyle name="???? [0.00]_????" xfId="4"/>
    <cellStyle name="??????[0]_PERSONAL" xfId="5"/>
    <cellStyle name="??????PERSONAL" xfId="6"/>
    <cellStyle name="?????[0]_PERSONAL" xfId="7"/>
    <cellStyle name="?????PERSONAL" xfId="8"/>
    <cellStyle name="????_????" xfId="9"/>
    <cellStyle name="???[0]_PERSONAL" xfId="10"/>
    <cellStyle name="???_PERSONAL" xfId="11"/>
    <cellStyle name="??_??" xfId="12"/>
    <cellStyle name="?@??laroux" xfId="13"/>
    <cellStyle name="=C:\WINDOWS\SYSTEM32\COMMAND.COM" xfId="14"/>
    <cellStyle name="abc" xfId="15"/>
    <cellStyle name="Calc Currency (0)" xfId="16"/>
    <cellStyle name="Calc Currency (2)" xfId="17"/>
    <cellStyle name="Calc Percent (0)" xfId="18"/>
    <cellStyle name="Calc Percent (1)" xfId="19"/>
    <cellStyle name="Calc Percent (2)" xfId="20"/>
    <cellStyle name="Calc Units (0)" xfId="21"/>
    <cellStyle name="Calc Units (1)" xfId="22"/>
    <cellStyle name="Calc Units (2)" xfId="23"/>
    <cellStyle name="Comma" xfId="62" builtinId="3"/>
    <cellStyle name="Comma [00]" xfId="24"/>
    <cellStyle name="Comma 6" xfId="67"/>
    <cellStyle name="company_title" xfId="25"/>
    <cellStyle name="Currency [00]" xfId="26"/>
    <cellStyle name="Date Short" xfId="27"/>
    <cellStyle name="date_forma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Hyperlink" xfId="37" builtinId="8"/>
    <cellStyle name="Input [yellow]" xfId="38"/>
    <cellStyle name="Link Currency (0)" xfId="39"/>
    <cellStyle name="Link Currency (2)" xfId="40"/>
    <cellStyle name="Link Units (0)" xfId="41"/>
    <cellStyle name="Link Units (1)" xfId="42"/>
    <cellStyle name="Link Units (2)" xfId="43"/>
    <cellStyle name="Normal" xfId="0" builtinId="0"/>
    <cellStyle name="Normal - Style1" xfId="44"/>
    <cellStyle name="Normal 2" xfId="65"/>
    <cellStyle name="Normal_ต่อเติมโรงจอดรถ รยล.โครงการปรับปรุงพระที่นั่งอัมพรสถาน ( เปลี่ยนแปลงฐานราก )" xfId="45"/>
    <cellStyle name="ParaBirimi [0]_RESULTS" xfId="46"/>
    <cellStyle name="ParaBirimi_RESULTS" xfId="47"/>
    <cellStyle name="Percent [0]" xfId="48"/>
    <cellStyle name="Percent [00]" xfId="49"/>
    <cellStyle name="Percent [2]" xfId="50"/>
    <cellStyle name="PrePop Currency (0)" xfId="51"/>
    <cellStyle name="PrePop Currency (2)" xfId="52"/>
    <cellStyle name="PrePop Units (0)" xfId="53"/>
    <cellStyle name="PrePop Units (1)" xfId="54"/>
    <cellStyle name="PrePop Units (2)" xfId="55"/>
    <cellStyle name="report_title" xfId="56"/>
    <cellStyle name="Text Indent A" xfId="57"/>
    <cellStyle name="Text Indent B" xfId="58"/>
    <cellStyle name="Text Indent C" xfId="59"/>
    <cellStyle name="Virg? [0]_RESULTS" xfId="60"/>
    <cellStyle name="Virg?_RESULTS" xfId="61"/>
    <cellStyle name="เครื่องหมายจุลภาค 2" xfId="63"/>
    <cellStyle name="ปกติ 2" xfId="64"/>
    <cellStyle name="ปกติ_1_งานก่อสร้างทางและสะพาน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yotathai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11</xdr:row>
      <xdr:rowOff>61750</xdr:rowOff>
    </xdr:from>
    <xdr:to>
      <xdr:col>9</xdr:col>
      <xdr:colOff>542925</xdr:colOff>
      <xdr:row>26</xdr:row>
      <xdr:rowOff>219074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7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366925"/>
          <a:ext cx="6353175" cy="40149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25</xdr:row>
      <xdr:rowOff>190500</xdr:rowOff>
    </xdr:from>
    <xdr:to>
      <xdr:col>14</xdr:col>
      <xdr:colOff>200025</xdr:colOff>
      <xdr:row>27</xdr:row>
      <xdr:rowOff>209550</xdr:rowOff>
    </xdr:to>
    <xdr:pic>
      <xdr:nvPicPr>
        <xdr:cNvPr id="10253" name="Picture 9" descr="โยธาไทย">
          <a:hlinkClick xmlns:r="http://schemas.openxmlformats.org/officeDocument/2006/relationships" r:id="rId1" tooltip="คลิ๊ก"/>
          <a:extLst>
            <a:ext uri="{FF2B5EF4-FFF2-40B4-BE49-F238E27FC236}">
              <a16:creationId xmlns:a16="http://schemas.microsoft.com/office/drawing/2014/main" id="{00000000-0008-0000-0B00-00000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57278"/>
        <a:stretch>
          <a:fillRect/>
        </a:stretch>
      </xdr:blipFill>
      <xdr:spPr bwMode="auto">
        <a:xfrm>
          <a:off x="7086600" y="6648450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facebook.com/yotathai.net" TargetMode="External"/><Relationship Id="rId1" Type="http://schemas.openxmlformats.org/officeDocument/2006/relationships/hyperlink" Target="http://www.yotathai.net/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38"/>
  <sheetViews>
    <sheetView showGridLines="0" tabSelected="1" view="pageBreakPreview" zoomScale="130" zoomScaleSheetLayoutView="130" workbookViewId="0">
      <selection activeCell="G43" sqref="G43"/>
    </sheetView>
  </sheetViews>
  <sheetFormatPr defaultRowHeight="21.75" customHeight="1"/>
  <cols>
    <col min="1" max="1" width="7.5703125" style="30" customWidth="1"/>
    <col min="2" max="5" width="4.85546875" style="30" customWidth="1"/>
    <col min="6" max="6" width="7" style="30" customWidth="1"/>
    <col min="7" max="9" width="4.85546875" style="30" customWidth="1"/>
    <col min="10" max="10" width="2.7109375" style="30" customWidth="1"/>
    <col min="11" max="17" width="3.28515625" style="30" customWidth="1"/>
    <col min="18" max="18" width="3.7109375" style="30" customWidth="1"/>
    <col min="19" max="20" width="4.140625" style="30" customWidth="1"/>
    <col min="21" max="21" width="5.28515625" style="30" customWidth="1"/>
    <col min="22" max="22" width="4.85546875" style="30" customWidth="1"/>
    <col min="23" max="23" width="9.140625" style="30" customWidth="1"/>
    <col min="24" max="16384" width="9.140625" style="30"/>
  </cols>
  <sheetData>
    <row r="1" spans="1:22" ht="21.75" customHeight="1">
      <c r="U1" s="335" t="s">
        <v>182</v>
      </c>
      <c r="V1" s="335"/>
    </row>
    <row r="2" spans="1:22" ht="21.75" customHeight="1">
      <c r="A2" s="336" t="s">
        <v>183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</row>
    <row r="3" spans="1:22" ht="21.75" customHeight="1">
      <c r="A3" s="337" t="s">
        <v>155</v>
      </c>
      <c r="B3" s="337"/>
      <c r="C3" s="337"/>
      <c r="D3" s="337"/>
      <c r="E3" s="34" t="s">
        <v>222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21.75" customHeight="1">
      <c r="A4" s="337" t="s">
        <v>64</v>
      </c>
      <c r="B4" s="337"/>
      <c r="C4" s="337"/>
      <c r="D4" s="35"/>
      <c r="E4" s="34" t="s">
        <v>196</v>
      </c>
      <c r="F4" s="34"/>
      <c r="G4" s="34"/>
      <c r="H4" s="34"/>
      <c r="I4" s="34"/>
      <c r="J4" s="34"/>
      <c r="K4" s="34"/>
      <c r="L4" s="34"/>
      <c r="M4" s="34"/>
      <c r="O4" s="34"/>
      <c r="P4" s="34"/>
      <c r="Q4" s="34"/>
      <c r="R4" s="34"/>
      <c r="S4" s="34"/>
      <c r="T4" s="34"/>
      <c r="U4" s="34"/>
      <c r="V4" s="34"/>
    </row>
    <row r="5" spans="1:22" ht="21.75" customHeight="1">
      <c r="A5" s="337" t="s">
        <v>65</v>
      </c>
      <c r="B5" s="337"/>
      <c r="C5" s="337"/>
      <c r="D5" s="35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1.75" customHeight="1">
      <c r="A6" s="337" t="s">
        <v>190</v>
      </c>
      <c r="B6" s="337"/>
      <c r="C6" s="337"/>
      <c r="D6" s="337"/>
      <c r="E6" s="337"/>
      <c r="F6" s="35" t="s">
        <v>194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21.75" customHeight="1">
      <c r="A7" s="337" t="s">
        <v>184</v>
      </c>
      <c r="B7" s="337"/>
      <c r="C7" s="337"/>
      <c r="D7" s="337"/>
      <c r="E7" s="337"/>
      <c r="F7" s="337"/>
      <c r="G7" s="35"/>
      <c r="H7" s="35">
        <v>1</v>
      </c>
      <c r="I7" s="38"/>
      <c r="J7" s="338" t="s">
        <v>185</v>
      </c>
      <c r="K7" s="338"/>
      <c r="L7" s="39"/>
      <c r="M7" s="40"/>
      <c r="N7" s="35"/>
      <c r="O7" s="35"/>
      <c r="P7" s="35"/>
      <c r="Q7" s="35"/>
      <c r="R7" s="35"/>
      <c r="S7" s="35"/>
      <c r="T7" s="35"/>
      <c r="U7" s="35"/>
      <c r="V7" s="35"/>
    </row>
    <row r="8" spans="1:22" ht="21.75" customHeight="1">
      <c r="A8" s="41" t="s">
        <v>166</v>
      </c>
      <c r="B8" s="41"/>
      <c r="C8" s="41"/>
      <c r="D8" s="41"/>
      <c r="E8" s="41"/>
      <c r="F8" s="42"/>
      <c r="G8" s="43">
        <v>6</v>
      </c>
      <c r="H8" s="338" t="s">
        <v>78</v>
      </c>
      <c r="I8" s="338"/>
      <c r="J8" s="44"/>
      <c r="K8" s="339" t="s">
        <v>265</v>
      </c>
      <c r="L8" s="339"/>
      <c r="M8" s="339"/>
      <c r="N8" s="339"/>
      <c r="O8" s="35"/>
      <c r="P8" s="338" t="s">
        <v>79</v>
      </c>
      <c r="Q8" s="338"/>
      <c r="R8" s="41"/>
      <c r="S8" s="339">
        <v>2560</v>
      </c>
      <c r="T8" s="339"/>
      <c r="U8" s="35"/>
      <c r="V8" s="44"/>
    </row>
    <row r="9" spans="1:22" s="47" customFormat="1" ht="21.75" customHeight="1" thickBot="1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 t="s">
        <v>69</v>
      </c>
      <c r="V9" s="46"/>
    </row>
    <row r="10" spans="1:22" ht="35.1" customHeight="1" thickTop="1" thickBot="1">
      <c r="A10" s="48" t="s">
        <v>70</v>
      </c>
      <c r="B10" s="340" t="s">
        <v>71</v>
      </c>
      <c r="C10" s="340"/>
      <c r="D10" s="340"/>
      <c r="E10" s="340"/>
      <c r="F10" s="340"/>
      <c r="G10" s="340"/>
      <c r="H10" s="340"/>
      <c r="I10" s="340"/>
      <c r="J10" s="340"/>
      <c r="K10" s="341" t="s">
        <v>168</v>
      </c>
      <c r="L10" s="342"/>
      <c r="M10" s="342"/>
      <c r="N10" s="342"/>
      <c r="O10" s="342"/>
      <c r="P10" s="342"/>
      <c r="Q10" s="343"/>
      <c r="R10" s="341" t="s">
        <v>48</v>
      </c>
      <c r="S10" s="342"/>
      <c r="T10" s="342"/>
      <c r="U10" s="342"/>
      <c r="V10" s="343"/>
    </row>
    <row r="11" spans="1:22" ht="21.75" customHeight="1" thickTop="1">
      <c r="A11" s="49">
        <v>1</v>
      </c>
      <c r="B11" s="344" t="s">
        <v>223</v>
      </c>
      <c r="C11" s="344"/>
      <c r="D11" s="344"/>
      <c r="E11" s="344"/>
      <c r="F11" s="344"/>
      <c r="G11" s="344"/>
      <c r="H11" s="344"/>
      <c r="I11" s="344"/>
      <c r="J11" s="344"/>
      <c r="K11" s="345">
        <f>'ปร.5 (ก)'!R22</f>
        <v>289043.33</v>
      </c>
      <c r="L11" s="346"/>
      <c r="M11" s="346"/>
      <c r="N11" s="346"/>
      <c r="O11" s="346"/>
      <c r="P11" s="346"/>
      <c r="Q11" s="347"/>
      <c r="R11" s="348"/>
      <c r="S11" s="349"/>
      <c r="T11" s="349"/>
      <c r="U11" s="349"/>
      <c r="V11" s="350"/>
    </row>
    <row r="12" spans="1:22" ht="21.75" customHeight="1">
      <c r="A12" s="50">
        <v>2</v>
      </c>
      <c r="B12" s="351" t="s">
        <v>154</v>
      </c>
      <c r="C12" s="351"/>
      <c r="D12" s="351"/>
      <c r="E12" s="351"/>
      <c r="F12" s="351"/>
      <c r="G12" s="351"/>
      <c r="H12" s="351"/>
      <c r="I12" s="351"/>
      <c r="J12" s="351"/>
      <c r="K12" s="352">
        <f>'ปร.5 (ข)'!R22</f>
        <v>172098.8</v>
      </c>
      <c r="L12" s="353"/>
      <c r="M12" s="353"/>
      <c r="N12" s="353"/>
      <c r="O12" s="353"/>
      <c r="P12" s="353"/>
      <c r="Q12" s="354"/>
      <c r="R12" s="355"/>
      <c r="S12" s="356"/>
      <c r="T12" s="356"/>
      <c r="U12" s="356"/>
      <c r="V12" s="357"/>
    </row>
    <row r="13" spans="1:22" ht="21.75" customHeight="1">
      <c r="A13" s="50"/>
      <c r="B13" s="351"/>
      <c r="C13" s="351"/>
      <c r="D13" s="351"/>
      <c r="E13" s="351"/>
      <c r="F13" s="351"/>
      <c r="G13" s="351"/>
      <c r="H13" s="351"/>
      <c r="I13" s="351"/>
      <c r="J13" s="351"/>
      <c r="K13" s="352"/>
      <c r="L13" s="353"/>
      <c r="M13" s="353"/>
      <c r="N13" s="353"/>
      <c r="O13" s="353"/>
      <c r="P13" s="353"/>
      <c r="Q13" s="354"/>
      <c r="R13" s="355"/>
      <c r="S13" s="356"/>
      <c r="T13" s="356"/>
      <c r="U13" s="356"/>
      <c r="V13" s="357"/>
    </row>
    <row r="14" spans="1:22" ht="21.75" customHeight="1">
      <c r="A14" s="50"/>
      <c r="B14" s="358"/>
      <c r="C14" s="359"/>
      <c r="D14" s="359"/>
      <c r="E14" s="359"/>
      <c r="F14" s="359"/>
      <c r="G14" s="359"/>
      <c r="H14" s="359"/>
      <c r="I14" s="359"/>
      <c r="J14" s="360"/>
      <c r="K14" s="361"/>
      <c r="L14" s="362"/>
      <c r="M14" s="362"/>
      <c r="N14" s="362"/>
      <c r="O14" s="362"/>
      <c r="P14" s="362"/>
      <c r="Q14" s="363"/>
      <c r="R14" s="355"/>
      <c r="S14" s="356"/>
      <c r="T14" s="356"/>
      <c r="U14" s="356"/>
      <c r="V14" s="357"/>
    </row>
    <row r="15" spans="1:22" ht="21.75" customHeight="1">
      <c r="A15" s="52"/>
      <c r="B15" s="364"/>
      <c r="C15" s="339"/>
      <c r="D15" s="339"/>
      <c r="E15" s="339"/>
      <c r="F15" s="339"/>
      <c r="G15" s="339"/>
      <c r="H15" s="339"/>
      <c r="I15" s="339"/>
      <c r="J15" s="365"/>
      <c r="K15" s="366"/>
      <c r="L15" s="367"/>
      <c r="M15" s="367"/>
      <c r="N15" s="367"/>
      <c r="O15" s="367"/>
      <c r="P15" s="367"/>
      <c r="Q15" s="368"/>
      <c r="R15" s="355"/>
      <c r="S15" s="356"/>
      <c r="T15" s="356"/>
      <c r="U15" s="356"/>
      <c r="V15" s="357"/>
    </row>
    <row r="16" spans="1:22" ht="21.75" customHeight="1" thickBot="1">
      <c r="A16" s="53"/>
      <c r="B16" s="369"/>
      <c r="C16" s="370"/>
      <c r="D16" s="370"/>
      <c r="E16" s="370"/>
      <c r="F16" s="370"/>
      <c r="G16" s="370"/>
      <c r="H16" s="370"/>
      <c r="I16" s="370"/>
      <c r="J16" s="371"/>
      <c r="K16" s="372"/>
      <c r="L16" s="373"/>
      <c r="M16" s="373"/>
      <c r="N16" s="373"/>
      <c r="O16" s="373"/>
      <c r="P16" s="373"/>
      <c r="Q16" s="374"/>
      <c r="R16" s="375"/>
      <c r="S16" s="376"/>
      <c r="T16" s="376"/>
      <c r="U16" s="376"/>
      <c r="V16" s="377"/>
    </row>
    <row r="17" spans="1:23" ht="21.75" customHeight="1" thickTop="1">
      <c r="A17" s="378" t="s">
        <v>186</v>
      </c>
      <c r="B17" s="380" t="s">
        <v>187</v>
      </c>
      <c r="C17" s="380"/>
      <c r="D17" s="380"/>
      <c r="E17" s="380"/>
      <c r="F17" s="380"/>
      <c r="G17" s="380"/>
      <c r="H17" s="380"/>
      <c r="I17" s="380"/>
      <c r="J17" s="381"/>
      <c r="K17" s="382">
        <f>SUM(K11:K16)</f>
        <v>461142.13</v>
      </c>
      <c r="L17" s="383"/>
      <c r="M17" s="383"/>
      <c r="N17" s="383"/>
      <c r="O17" s="383"/>
      <c r="P17" s="383"/>
      <c r="Q17" s="384"/>
      <c r="R17" s="385"/>
      <c r="S17" s="386"/>
      <c r="T17" s="386"/>
      <c r="U17" s="386"/>
      <c r="V17" s="387"/>
    </row>
    <row r="18" spans="1:23" ht="21.75" customHeight="1" thickBot="1">
      <c r="A18" s="379"/>
      <c r="B18" s="83"/>
      <c r="C18" s="83"/>
      <c r="D18" s="83"/>
      <c r="E18" s="83"/>
      <c r="F18" s="83"/>
      <c r="G18" s="388" t="s">
        <v>188</v>
      </c>
      <c r="H18" s="388"/>
      <c r="I18" s="388"/>
      <c r="J18" s="84"/>
      <c r="K18" s="389">
        <v>460000</v>
      </c>
      <c r="L18" s="390"/>
      <c r="M18" s="390"/>
      <c r="N18" s="390"/>
      <c r="O18" s="390"/>
      <c r="P18" s="390"/>
      <c r="Q18" s="391"/>
      <c r="R18" s="392"/>
      <c r="S18" s="393"/>
      <c r="T18" s="393"/>
      <c r="U18" s="393"/>
      <c r="V18" s="394"/>
    </row>
    <row r="19" spans="1:23" ht="8.25" customHeight="1" thickTop="1">
      <c r="A19" s="379"/>
      <c r="B19" s="83"/>
      <c r="C19" s="83"/>
      <c r="D19" s="83"/>
      <c r="E19" s="83"/>
      <c r="F19" s="83"/>
      <c r="G19" s="83"/>
      <c r="H19" s="85"/>
      <c r="I19" s="85"/>
      <c r="J19" s="84"/>
      <c r="K19" s="83"/>
      <c r="L19" s="83"/>
      <c r="M19" s="55"/>
      <c r="N19" s="83"/>
      <c r="O19" s="83"/>
      <c r="P19" s="83"/>
      <c r="Q19" s="86"/>
      <c r="R19" s="86"/>
      <c r="S19" s="86"/>
      <c r="T19" s="86"/>
      <c r="U19" s="83"/>
      <c r="V19" s="87"/>
    </row>
    <row r="20" spans="1:23" ht="21.75" customHeight="1">
      <c r="A20" s="379"/>
      <c r="B20" s="88"/>
      <c r="C20" s="388" t="s">
        <v>188</v>
      </c>
      <c r="D20" s="388"/>
      <c r="E20" s="388"/>
      <c r="F20" s="395" t="str">
        <f>CONCATENATE("(  ",BAHTTEXT(K18),"  )  ")</f>
        <v xml:space="preserve">(  สี่แสนหกหมื่นบาทถ้วน  )  </v>
      </c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83"/>
      <c r="V20" s="89"/>
    </row>
    <row r="21" spans="1:23" ht="8.25" customHeight="1" thickBot="1">
      <c r="A21" s="340"/>
      <c r="B21" s="90"/>
      <c r="C21" s="91"/>
      <c r="D21" s="91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91"/>
      <c r="V21" s="92"/>
    </row>
    <row r="22" spans="1:23" ht="8.25" customHeight="1" thickTop="1">
      <c r="A22" s="93"/>
      <c r="B22" s="83"/>
      <c r="C22" s="83"/>
      <c r="D22" s="8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83"/>
      <c r="V22" s="83"/>
    </row>
    <row r="23" spans="1:23" ht="21.75" customHeight="1">
      <c r="A23" s="58"/>
      <c r="B23" s="59"/>
      <c r="C23" s="59"/>
      <c r="D23" s="59"/>
      <c r="E23" s="59"/>
      <c r="F23" s="59"/>
      <c r="G23" s="59"/>
      <c r="V23" s="55"/>
    </row>
    <row r="24" spans="1:23" ht="21.75" customHeight="1">
      <c r="A24" s="60"/>
      <c r="K24" s="61"/>
      <c r="L24" s="62"/>
      <c r="M24" s="63"/>
      <c r="N24" s="55"/>
      <c r="O24" s="55"/>
      <c r="P24" s="55"/>
      <c r="Q24" s="55"/>
      <c r="R24" s="55"/>
      <c r="S24" s="55"/>
      <c r="T24" s="55"/>
      <c r="U24" s="55"/>
      <c r="V24" s="55"/>
    </row>
    <row r="25" spans="1:23" ht="21.75" customHeight="1">
      <c r="A25" s="58"/>
      <c r="B25" s="59" t="s">
        <v>259</v>
      </c>
      <c r="C25" s="59"/>
      <c r="D25" s="59"/>
      <c r="E25" s="59"/>
      <c r="F25" s="59"/>
      <c r="G25" s="59"/>
      <c r="K25" s="61"/>
      <c r="L25" s="62"/>
      <c r="M25" s="63"/>
      <c r="N25" s="55"/>
      <c r="O25" s="55"/>
      <c r="P25" s="55"/>
      <c r="Q25" s="55"/>
      <c r="R25" s="55"/>
      <c r="S25" s="55"/>
      <c r="T25" s="55"/>
      <c r="U25" s="55"/>
      <c r="V25" s="55"/>
    </row>
    <row r="26" spans="1:23" ht="21.75" customHeight="1">
      <c r="A26" s="60"/>
      <c r="L26" s="63"/>
      <c r="M26" s="55"/>
      <c r="N26" s="332"/>
      <c r="O26" s="332"/>
      <c r="P26" s="332"/>
      <c r="Q26" s="332"/>
      <c r="R26" s="332"/>
      <c r="S26" s="332"/>
      <c r="T26" s="332"/>
      <c r="U26" s="55"/>
      <c r="V26" s="55"/>
    </row>
    <row r="27" spans="1:23" ht="21.75" customHeight="1">
      <c r="A27" s="60"/>
      <c r="B27" s="59" t="s">
        <v>260</v>
      </c>
      <c r="C27" s="59"/>
      <c r="D27" s="59"/>
      <c r="E27" s="59"/>
      <c r="F27" s="59"/>
      <c r="G27" s="30" t="s">
        <v>261</v>
      </c>
      <c r="I27" s="64"/>
      <c r="J27" s="64"/>
      <c r="O27" s="65"/>
      <c r="P27" s="65"/>
      <c r="Q27" s="66"/>
      <c r="R27" s="66"/>
      <c r="T27" s="66"/>
      <c r="U27" s="66"/>
      <c r="V27" s="55"/>
      <c r="W27" s="64"/>
    </row>
    <row r="28" spans="1:23" ht="21.75" customHeight="1">
      <c r="A28" s="60"/>
      <c r="B28" s="59" t="s">
        <v>279</v>
      </c>
      <c r="C28" s="59"/>
      <c r="D28" s="59"/>
      <c r="E28" s="59"/>
      <c r="F28" s="59"/>
      <c r="I28" s="59"/>
      <c r="J28" s="61"/>
      <c r="L28" s="62"/>
      <c r="M28" s="62"/>
      <c r="N28" s="62"/>
      <c r="O28" s="63"/>
      <c r="P28" s="55"/>
      <c r="Q28" s="55"/>
      <c r="R28" s="64"/>
      <c r="S28" s="64"/>
      <c r="T28" s="64"/>
      <c r="U28" s="64"/>
      <c r="V28" s="64"/>
      <c r="W28" s="55"/>
    </row>
    <row r="29" spans="1:23" ht="21.75" customHeight="1">
      <c r="A29" s="60"/>
      <c r="B29" s="59"/>
      <c r="C29" s="61"/>
      <c r="D29" s="104" t="s">
        <v>193</v>
      </c>
      <c r="E29" s="104"/>
      <c r="F29" s="104"/>
      <c r="O29" s="59"/>
      <c r="P29" s="61"/>
      <c r="Q29" s="104"/>
      <c r="R29" s="104"/>
      <c r="S29" s="104"/>
      <c r="T29" s="55"/>
      <c r="U29" s="55"/>
      <c r="V29" s="55"/>
      <c r="W29" s="55"/>
    </row>
    <row r="30" spans="1:23" ht="21.75" customHeight="1">
      <c r="A30" s="60"/>
      <c r="B30" s="59"/>
      <c r="C30" s="59"/>
      <c r="D30" s="59"/>
      <c r="E30" s="59"/>
      <c r="F30" s="59"/>
      <c r="O30" s="59"/>
      <c r="P30" s="61"/>
      <c r="Q30" s="104"/>
      <c r="R30" s="104"/>
      <c r="S30" s="104"/>
      <c r="T30" s="55"/>
      <c r="U30" s="55"/>
      <c r="V30" s="55"/>
      <c r="W30" s="66"/>
    </row>
    <row r="31" spans="1:23" ht="21.75" customHeight="1">
      <c r="A31" s="60"/>
      <c r="B31" s="59" t="s">
        <v>262</v>
      </c>
      <c r="C31" s="59"/>
      <c r="D31" s="59"/>
      <c r="E31" s="59"/>
      <c r="F31" s="59"/>
      <c r="G31" s="30" t="s">
        <v>263</v>
      </c>
      <c r="I31" s="59"/>
      <c r="J31" s="61"/>
      <c r="K31" s="104"/>
      <c r="L31" s="104"/>
      <c r="M31" s="104"/>
      <c r="N31" s="64"/>
      <c r="O31" s="64"/>
      <c r="P31" s="64"/>
      <c r="Q31" s="66"/>
      <c r="R31" s="66"/>
      <c r="S31" s="66"/>
      <c r="T31" s="66"/>
      <c r="U31" s="66"/>
      <c r="V31" s="66"/>
      <c r="W31" s="64"/>
    </row>
    <row r="32" spans="1:23" ht="21.75" customHeight="1">
      <c r="A32" s="60"/>
      <c r="B32" s="59" t="s">
        <v>280</v>
      </c>
      <c r="C32" s="59"/>
      <c r="D32" s="59"/>
      <c r="E32" s="59"/>
      <c r="F32" s="59"/>
      <c r="I32" s="59"/>
      <c r="J32" s="61"/>
      <c r="K32" s="62"/>
      <c r="L32" s="62"/>
      <c r="M32" s="62"/>
      <c r="N32" s="62"/>
      <c r="O32" s="63"/>
      <c r="P32" s="55"/>
      <c r="Q32" s="55"/>
      <c r="R32" s="64"/>
      <c r="S32" s="64"/>
      <c r="T32" s="64"/>
      <c r="U32" s="64"/>
      <c r="V32" s="64"/>
      <c r="W32" s="64"/>
    </row>
    <row r="33" spans="1:23" ht="21.75" customHeight="1">
      <c r="A33" s="60"/>
      <c r="B33" s="59"/>
      <c r="C33" s="61"/>
      <c r="D33" s="104" t="s">
        <v>281</v>
      </c>
      <c r="E33" s="104"/>
      <c r="F33" s="104"/>
      <c r="G33" s="59"/>
      <c r="H33" s="59"/>
      <c r="O33" s="59"/>
      <c r="P33" s="61"/>
      <c r="Q33" s="104"/>
      <c r="R33" s="104"/>
      <c r="S33" s="104"/>
      <c r="T33" s="63"/>
      <c r="U33" s="55"/>
      <c r="V33" s="55"/>
      <c r="W33" s="64"/>
    </row>
    <row r="34" spans="1:23" ht="21.75" customHeight="1">
      <c r="A34" s="60"/>
      <c r="B34" s="59"/>
      <c r="C34" s="59"/>
      <c r="D34" s="59"/>
      <c r="E34" s="59"/>
      <c r="F34" s="59"/>
      <c r="G34" s="59"/>
      <c r="H34" s="61"/>
      <c r="O34" s="59"/>
      <c r="P34" s="61"/>
      <c r="Q34" s="104"/>
      <c r="R34" s="104"/>
      <c r="S34" s="104"/>
      <c r="T34" s="63"/>
      <c r="U34" s="55"/>
      <c r="V34" s="55"/>
    </row>
    <row r="35" spans="1:23" ht="21.75" customHeight="1">
      <c r="A35" s="47"/>
      <c r="B35" s="59" t="s">
        <v>264</v>
      </c>
      <c r="C35" s="59"/>
      <c r="D35" s="59"/>
      <c r="E35" s="59"/>
      <c r="F35" s="59"/>
      <c r="G35" s="59" t="s">
        <v>263</v>
      </c>
      <c r="I35" s="104"/>
      <c r="J35" s="104"/>
      <c r="K35" s="104"/>
      <c r="L35" s="63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3" ht="21.75" customHeight="1">
      <c r="B36" s="334" t="s">
        <v>282</v>
      </c>
      <c r="C36" s="334"/>
      <c r="D36" s="334"/>
      <c r="E36" s="334"/>
      <c r="F36" s="334"/>
      <c r="G36" s="334"/>
      <c r="I36" s="61"/>
      <c r="J36" s="62"/>
      <c r="K36" s="62"/>
      <c r="L36" s="62"/>
      <c r="M36" s="62"/>
      <c r="N36" s="62"/>
      <c r="O36" s="63"/>
      <c r="P36" s="55"/>
      <c r="Q36" s="55"/>
      <c r="R36" s="64"/>
      <c r="S36" s="64"/>
      <c r="T36" s="64"/>
      <c r="U36" s="64"/>
      <c r="V36" s="47"/>
    </row>
    <row r="37" spans="1:23" ht="21.75" customHeight="1">
      <c r="B37" s="334" t="s">
        <v>283</v>
      </c>
      <c r="C37" s="334"/>
      <c r="D37" s="334"/>
      <c r="E37" s="334"/>
      <c r="F37" s="334"/>
      <c r="G37" s="334"/>
      <c r="N37" s="61"/>
      <c r="O37" s="65"/>
      <c r="P37" s="65"/>
      <c r="Q37" s="65"/>
      <c r="R37" s="67"/>
      <c r="S37" s="67"/>
      <c r="T37" s="67"/>
      <c r="U37" s="67"/>
      <c r="V37" s="67"/>
    </row>
    <row r="38" spans="1:23" ht="21.75" customHeight="1">
      <c r="B38" s="333"/>
      <c r="C38" s="333"/>
      <c r="D38" s="333"/>
      <c r="E38" s="333"/>
      <c r="F38" s="333"/>
      <c r="G38" s="333"/>
      <c r="Q38" s="104"/>
      <c r="R38" s="104"/>
      <c r="S38" s="104"/>
    </row>
  </sheetData>
  <mergeCells count="47">
    <mergeCell ref="B16:J16"/>
    <mergeCell ref="K16:Q16"/>
    <mergeCell ref="R16:V16"/>
    <mergeCell ref="A17:A21"/>
    <mergeCell ref="B17:J17"/>
    <mergeCell ref="K17:Q17"/>
    <mergeCell ref="R17:V17"/>
    <mergeCell ref="G18:I18"/>
    <mergeCell ref="K18:Q18"/>
    <mergeCell ref="R18:V18"/>
    <mergeCell ref="C20:E20"/>
    <mergeCell ref="F20:T20"/>
    <mergeCell ref="E21:T21"/>
    <mergeCell ref="B14:J14"/>
    <mergeCell ref="K14:Q14"/>
    <mergeCell ref="R14:V14"/>
    <mergeCell ref="B15:J15"/>
    <mergeCell ref="K15:Q15"/>
    <mergeCell ref="R15:V15"/>
    <mergeCell ref="B12:J12"/>
    <mergeCell ref="K12:Q12"/>
    <mergeCell ref="R12:V12"/>
    <mergeCell ref="B13:J13"/>
    <mergeCell ref="K13:Q13"/>
    <mergeCell ref="R13:V13"/>
    <mergeCell ref="B10:J10"/>
    <mergeCell ref="K10:Q10"/>
    <mergeCell ref="R10:V10"/>
    <mergeCell ref="B11:J11"/>
    <mergeCell ref="K11:Q11"/>
    <mergeCell ref="R11:V11"/>
    <mergeCell ref="N26:T26"/>
    <mergeCell ref="B38:G38"/>
    <mergeCell ref="B36:G36"/>
    <mergeCell ref="B37:G37"/>
    <mergeCell ref="U1:V1"/>
    <mergeCell ref="A2:V2"/>
    <mergeCell ref="A3:D3"/>
    <mergeCell ref="A4:C4"/>
    <mergeCell ref="A5:C5"/>
    <mergeCell ref="A7:F7"/>
    <mergeCell ref="J7:K7"/>
    <mergeCell ref="H8:I8"/>
    <mergeCell ref="K8:N8"/>
    <mergeCell ref="A6:E6"/>
    <mergeCell ref="P8:Q8"/>
    <mergeCell ref="S8:T8"/>
  </mergeCells>
  <printOptions horizontalCentered="1"/>
  <pageMargins left="0.51181102362204722" right="0.27559055118110237" top="0.35433070866141736" bottom="0.31496062992125984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3"/>
  <sheetViews>
    <sheetView showGridLines="0" view="pageBreakPreview" zoomScaleSheetLayoutView="100" workbookViewId="0"/>
  </sheetViews>
  <sheetFormatPr defaultRowHeight="21.75"/>
  <cols>
    <col min="1" max="1" width="6.140625" style="148" customWidth="1"/>
    <col min="2" max="2" width="39.85546875" style="148" customWidth="1"/>
    <col min="3" max="3" width="7.28515625" style="148" bestFit="1" customWidth="1"/>
    <col min="4" max="4" width="7.5703125" style="148" customWidth="1"/>
    <col min="5" max="5" width="7" style="148" customWidth="1"/>
    <col min="6" max="16" width="6" style="315" customWidth="1"/>
    <col min="17" max="17" width="8.140625" style="148" customWidth="1"/>
    <col min="18" max="16384" width="9.140625" style="148"/>
  </cols>
  <sheetData>
    <row r="1" spans="1:17">
      <c r="Q1" s="292" t="s">
        <v>76</v>
      </c>
    </row>
    <row r="2" spans="1:17" ht="24">
      <c r="A2" s="569" t="s">
        <v>77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</row>
    <row r="3" spans="1:17">
      <c r="A3" s="293" t="s">
        <v>63</v>
      </c>
      <c r="B3" s="294"/>
      <c r="C3" s="294" t="str">
        <f>ปร.6!E3</f>
        <v>ปรับปรุงศูนย์พัฒนาเด็กเล็กวัดนิยมธรรมวราราม</v>
      </c>
      <c r="D3" s="294"/>
      <c r="E3" s="294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294"/>
    </row>
    <row r="4" spans="1:17">
      <c r="A4" s="295" t="s">
        <v>64</v>
      </c>
      <c r="B4" s="296"/>
      <c r="C4" s="296" t="str">
        <f>ปร.6!E4</f>
        <v>บ้านหนองฟัก หมู่ที่ 2 ตำบลทุ่งบัว อำเภอกำแพงแสน จังหวัดนครปฐม</v>
      </c>
      <c r="D4" s="296"/>
      <c r="E4" s="29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296"/>
    </row>
    <row r="5" spans="1:17">
      <c r="A5" s="295" t="s">
        <v>65</v>
      </c>
      <c r="B5" s="296"/>
      <c r="C5" s="297">
        <f>ปร.6!E5</f>
        <v>0</v>
      </c>
      <c r="D5" s="296"/>
      <c r="E5" s="29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296"/>
    </row>
    <row r="6" spans="1:17">
      <c r="A6" s="295" t="s">
        <v>66</v>
      </c>
      <c r="B6" s="296"/>
      <c r="C6" s="296" t="str">
        <f>ปร.6!F6</f>
        <v>องค์การบริหารส่วนตำบลทุ่งบัว   อำเภอกำแพงแสน   จังหวัดนครปฐม</v>
      </c>
      <c r="D6" s="296"/>
      <c r="E6" s="29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296"/>
    </row>
    <row r="7" spans="1:17">
      <c r="A7" s="295" t="s">
        <v>67</v>
      </c>
      <c r="B7" s="296"/>
      <c r="C7" s="587" t="str">
        <f>'ปร.4 '!C6:D6</f>
        <v>นายประพนธ์  เฟื่องฟู  ตำแหน่ง  ผู้อำนวยการกองช่าง</v>
      </c>
      <c r="D7" s="587"/>
      <c r="E7" s="587"/>
      <c r="F7" s="587"/>
      <c r="G7" s="587"/>
      <c r="H7" s="581" t="s">
        <v>68</v>
      </c>
      <c r="I7" s="581"/>
      <c r="J7" s="316">
        <f>ปร.6!F8</f>
        <v>0</v>
      </c>
      <c r="K7" s="317" t="s">
        <v>78</v>
      </c>
      <c r="L7" s="570" t="str">
        <f>ปร.6!K8</f>
        <v>พฤษภาคม</v>
      </c>
      <c r="M7" s="570"/>
      <c r="N7" s="317" t="s">
        <v>79</v>
      </c>
      <c r="O7" s="570">
        <f>ปร.6!S8</f>
        <v>2560</v>
      </c>
      <c r="P7" s="570"/>
      <c r="Q7" s="296"/>
    </row>
    <row r="8" spans="1:17" ht="22.5" thickBot="1">
      <c r="Q8" s="292" t="s">
        <v>69</v>
      </c>
    </row>
    <row r="9" spans="1:17" ht="22.5" thickTop="1">
      <c r="A9" s="582" t="s">
        <v>70</v>
      </c>
      <c r="B9" s="582" t="s">
        <v>71</v>
      </c>
      <c r="C9" s="318" t="s">
        <v>80</v>
      </c>
      <c r="D9" s="319" t="s">
        <v>81</v>
      </c>
      <c r="E9" s="320" t="s">
        <v>82</v>
      </c>
      <c r="F9" s="584" t="s">
        <v>83</v>
      </c>
      <c r="G9" s="585"/>
      <c r="H9" s="585"/>
      <c r="I9" s="585"/>
      <c r="J9" s="585"/>
      <c r="K9" s="586"/>
      <c r="L9" s="584" t="s">
        <v>84</v>
      </c>
      <c r="M9" s="585"/>
      <c r="N9" s="585"/>
      <c r="O9" s="585"/>
      <c r="P9" s="586"/>
      <c r="Q9" s="582" t="s">
        <v>48</v>
      </c>
    </row>
    <row r="10" spans="1:17" ht="22.5" thickBot="1">
      <c r="A10" s="583"/>
      <c r="B10" s="583"/>
      <c r="C10" s="321" t="s">
        <v>85</v>
      </c>
      <c r="D10" s="322" t="s">
        <v>86</v>
      </c>
      <c r="E10" s="323" t="s">
        <v>87</v>
      </c>
      <c r="F10" s="324" t="s">
        <v>88</v>
      </c>
      <c r="G10" s="324" t="s">
        <v>89</v>
      </c>
      <c r="H10" s="324" t="s">
        <v>90</v>
      </c>
      <c r="I10" s="324" t="s">
        <v>91</v>
      </c>
      <c r="J10" s="324" t="s">
        <v>92</v>
      </c>
      <c r="K10" s="324" t="s">
        <v>93</v>
      </c>
      <c r="L10" s="324" t="s">
        <v>90</v>
      </c>
      <c r="M10" s="324" t="s">
        <v>94</v>
      </c>
      <c r="N10" s="324" t="s">
        <v>95</v>
      </c>
      <c r="O10" s="324" t="s">
        <v>93</v>
      </c>
      <c r="P10" s="324" t="s">
        <v>96</v>
      </c>
      <c r="Q10" s="583"/>
    </row>
    <row r="11" spans="1:17" ht="22.5" thickTop="1">
      <c r="A11" s="306"/>
      <c r="B11" s="306"/>
      <c r="C11" s="306"/>
      <c r="D11" s="306"/>
      <c r="E11" s="306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06"/>
    </row>
    <row r="12" spans="1:17">
      <c r="A12" s="228"/>
      <c r="B12" s="228"/>
      <c r="C12" s="228"/>
      <c r="D12" s="228"/>
      <c r="E12" s="228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28"/>
    </row>
    <row r="13" spans="1:17">
      <c r="A13" s="228"/>
      <c r="B13" s="228"/>
      <c r="C13" s="228"/>
      <c r="D13" s="228"/>
      <c r="E13" s="228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28"/>
    </row>
    <row r="14" spans="1:17">
      <c r="A14" s="228"/>
      <c r="B14" s="228"/>
      <c r="C14" s="228"/>
      <c r="D14" s="228"/>
      <c r="E14" s="228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28"/>
    </row>
    <row r="15" spans="1:17">
      <c r="A15" s="228"/>
      <c r="B15" s="228"/>
      <c r="C15" s="228"/>
      <c r="D15" s="228"/>
      <c r="E15" s="228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28"/>
    </row>
    <row r="16" spans="1:17">
      <c r="A16" s="228"/>
      <c r="B16" s="228"/>
      <c r="C16" s="228"/>
      <c r="D16" s="228"/>
      <c r="E16" s="228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28"/>
    </row>
    <row r="17" spans="1:17">
      <c r="A17" s="228"/>
      <c r="B17" s="228"/>
      <c r="C17" s="228"/>
      <c r="D17" s="228"/>
      <c r="E17" s="228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28"/>
    </row>
    <row r="18" spans="1:17">
      <c r="A18" s="228"/>
      <c r="B18" s="228"/>
      <c r="C18" s="228"/>
      <c r="D18" s="228"/>
      <c r="E18" s="228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28"/>
    </row>
    <row r="19" spans="1:17">
      <c r="A19" s="228"/>
      <c r="B19" s="228"/>
      <c r="C19" s="228"/>
      <c r="D19" s="228"/>
      <c r="E19" s="228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28"/>
    </row>
    <row r="20" spans="1:17">
      <c r="A20" s="228"/>
      <c r="B20" s="228"/>
      <c r="C20" s="228"/>
      <c r="D20" s="228"/>
      <c r="E20" s="228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28"/>
    </row>
    <row r="21" spans="1:17">
      <c r="A21" s="228"/>
      <c r="B21" s="228"/>
      <c r="C21" s="228"/>
      <c r="D21" s="228"/>
      <c r="E21" s="228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28"/>
    </row>
    <row r="22" spans="1:17">
      <c r="A22" s="228"/>
      <c r="B22" s="228"/>
      <c r="C22" s="228"/>
      <c r="D22" s="228"/>
      <c r="E22" s="228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28"/>
    </row>
    <row r="23" spans="1:17">
      <c r="A23" s="228"/>
      <c r="B23" s="228"/>
      <c r="C23" s="228"/>
      <c r="D23" s="228"/>
      <c r="E23" s="228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28"/>
    </row>
    <row r="24" spans="1:17">
      <c r="A24" s="228"/>
      <c r="B24" s="228"/>
      <c r="C24" s="228"/>
      <c r="D24" s="228"/>
      <c r="E24" s="228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28"/>
    </row>
    <row r="25" spans="1:17">
      <c r="A25" s="228"/>
      <c r="B25" s="228"/>
      <c r="C25" s="228"/>
      <c r="D25" s="228"/>
      <c r="E25" s="228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28"/>
    </row>
    <row r="26" spans="1:17">
      <c r="A26" s="228"/>
      <c r="B26" s="228"/>
      <c r="C26" s="228"/>
      <c r="D26" s="228"/>
      <c r="E26" s="228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28"/>
    </row>
    <row r="27" spans="1:17">
      <c r="A27" s="228"/>
      <c r="B27" s="228"/>
      <c r="C27" s="228"/>
      <c r="D27" s="228"/>
      <c r="E27" s="228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28"/>
    </row>
    <row r="28" spans="1:17">
      <c r="A28" s="228"/>
      <c r="B28" s="228"/>
      <c r="C28" s="228"/>
      <c r="D28" s="228"/>
      <c r="E28" s="228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28"/>
    </row>
    <row r="29" spans="1:17">
      <c r="A29" s="311"/>
      <c r="B29" s="311"/>
      <c r="C29" s="311"/>
      <c r="D29" s="311"/>
      <c r="E29" s="311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11"/>
    </row>
    <row r="30" spans="1:17">
      <c r="A30" s="209"/>
      <c r="B30" s="209"/>
      <c r="C30" s="209"/>
      <c r="D30" s="314"/>
      <c r="E30" s="314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209"/>
    </row>
    <row r="31" spans="1:17">
      <c r="A31" s="209"/>
      <c r="B31" s="209"/>
      <c r="C31" s="209"/>
      <c r="D31" s="209"/>
      <c r="E31" s="20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09"/>
    </row>
    <row r="32" spans="1:17">
      <c r="A32" s="209"/>
      <c r="B32" s="209"/>
      <c r="C32" s="209"/>
      <c r="D32" s="209"/>
      <c r="E32" s="20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09"/>
    </row>
    <row r="33" spans="1:17">
      <c r="A33" s="209"/>
      <c r="B33" s="209"/>
      <c r="C33" s="209"/>
      <c r="D33" s="209"/>
      <c r="E33" s="20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09"/>
    </row>
    <row r="36" spans="1:17">
      <c r="B36" s="315"/>
      <c r="C36" s="315"/>
      <c r="D36" s="315"/>
      <c r="E36" s="315"/>
    </row>
    <row r="37" spans="1:17">
      <c r="B37" s="315"/>
      <c r="C37" s="315"/>
      <c r="D37" s="315"/>
      <c r="E37" s="315"/>
    </row>
    <row r="39" spans="1:17">
      <c r="B39" s="315"/>
      <c r="C39" s="315"/>
      <c r="D39" s="315"/>
      <c r="E39" s="315"/>
    </row>
    <row r="40" spans="1:17">
      <c r="B40" s="315"/>
      <c r="C40" s="315"/>
      <c r="D40" s="315"/>
      <c r="E40" s="315"/>
    </row>
    <row r="42" spans="1:17">
      <c r="B42" s="315"/>
      <c r="C42" s="315"/>
      <c r="D42" s="315"/>
      <c r="E42" s="315"/>
    </row>
    <row r="43" spans="1:17">
      <c r="B43" s="315"/>
      <c r="C43" s="315"/>
      <c r="D43" s="315"/>
      <c r="E43" s="315"/>
    </row>
  </sheetData>
  <mergeCells count="10">
    <mergeCell ref="A2:Q2"/>
    <mergeCell ref="H7:I7"/>
    <mergeCell ref="L7:M7"/>
    <mergeCell ref="O7:P7"/>
    <mergeCell ref="A9:A10"/>
    <mergeCell ref="B9:B10"/>
    <mergeCell ref="F9:K9"/>
    <mergeCell ref="L9:P9"/>
    <mergeCell ref="Q9:Q10"/>
    <mergeCell ref="C7:G7"/>
  </mergeCells>
  <pageMargins left="0.39370078740157483" right="0.19685039370078741" top="0.19685039370078741" bottom="0.31496062992125984" header="0.19685039370078741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56"/>
  <sheetViews>
    <sheetView showGridLines="0" view="pageBreakPreview" zoomScaleSheetLayoutView="100" workbookViewId="0"/>
  </sheetViews>
  <sheetFormatPr defaultRowHeight="21.75"/>
  <cols>
    <col min="1" max="1" width="6.7109375" style="148" customWidth="1"/>
    <col min="2" max="2" width="22.5703125" style="148" customWidth="1"/>
    <col min="3" max="3" width="22.42578125" style="148" customWidth="1"/>
    <col min="4" max="7" width="9.28515625" style="148" customWidth="1"/>
    <col min="8" max="8" width="9" style="148" customWidth="1"/>
    <col min="9" max="16384" width="9.140625" style="148"/>
  </cols>
  <sheetData>
    <row r="1" spans="1:8">
      <c r="H1" s="292" t="s">
        <v>61</v>
      </c>
    </row>
    <row r="2" spans="1:8" ht="24">
      <c r="A2" s="569" t="s">
        <v>62</v>
      </c>
      <c r="B2" s="569"/>
      <c r="C2" s="569"/>
      <c r="D2" s="569"/>
      <c r="E2" s="569"/>
      <c r="F2" s="569"/>
      <c r="G2" s="569"/>
      <c r="H2" s="569"/>
    </row>
    <row r="3" spans="1:8">
      <c r="A3" s="293" t="s">
        <v>63</v>
      </c>
      <c r="B3" s="293"/>
      <c r="C3" s="294" t="str">
        <f>ปร.6!E3</f>
        <v>ปรับปรุงศูนย์พัฒนาเด็กเล็กวัดนิยมธรรมวราราม</v>
      </c>
      <c r="D3" s="294"/>
      <c r="E3" s="294"/>
      <c r="F3" s="294"/>
      <c r="G3" s="294"/>
      <c r="H3" s="294"/>
    </row>
    <row r="4" spans="1:8">
      <c r="A4" s="295" t="s">
        <v>64</v>
      </c>
      <c r="B4" s="295"/>
      <c r="C4" s="296" t="str">
        <f>ปร.6!E4</f>
        <v>บ้านหนองฟัก หมู่ที่ 2 ตำบลทุ่งบัว อำเภอกำแพงแสน จังหวัดนครปฐม</v>
      </c>
      <c r="D4" s="296"/>
      <c r="E4" s="296"/>
      <c r="F4" s="296"/>
      <c r="G4" s="296"/>
      <c r="H4" s="296"/>
    </row>
    <row r="5" spans="1:8">
      <c r="A5" s="295" t="s">
        <v>65</v>
      </c>
      <c r="B5" s="295"/>
      <c r="C5" s="297">
        <f>ปร.6!E5</f>
        <v>0</v>
      </c>
      <c r="D5" s="296"/>
      <c r="E5" s="296"/>
      <c r="F5" s="296"/>
      <c r="G5" s="296"/>
      <c r="H5" s="296"/>
    </row>
    <row r="6" spans="1:8">
      <c r="A6" s="295" t="s">
        <v>66</v>
      </c>
      <c r="B6" s="295"/>
      <c r="C6" s="296" t="str">
        <f>ปร.6!F6</f>
        <v>องค์การบริหารส่วนตำบลทุ่งบัว   อำเภอกำแพงแสน   จังหวัดนครปฐม</v>
      </c>
      <c r="D6" s="296"/>
      <c r="E6" s="296"/>
      <c r="F6" s="296"/>
      <c r="G6" s="296"/>
      <c r="H6" s="296"/>
    </row>
    <row r="7" spans="1:8">
      <c r="A7" s="295" t="s">
        <v>67</v>
      </c>
      <c r="B7" s="295"/>
      <c r="C7" s="298" t="str">
        <f>'ปร.4 '!C6:D6</f>
        <v>นายประพนธ์  เฟื่องฟู  ตำแหน่ง  ผู้อำนวยการกองช่าง</v>
      </c>
      <c r="D7" s="296"/>
      <c r="E7" s="317" t="s">
        <v>68</v>
      </c>
      <c r="F7" s="316">
        <f>ปร.6!F8</f>
        <v>0</v>
      </c>
      <c r="G7" s="296" t="str">
        <f>ปร.6!K8</f>
        <v>พฤษภาคม</v>
      </c>
      <c r="H7" s="328">
        <f>ปร.6!S8</f>
        <v>2560</v>
      </c>
    </row>
    <row r="8" spans="1:8" ht="22.5" thickBot="1">
      <c r="C8" s="329"/>
      <c r="H8" s="292" t="s">
        <v>69</v>
      </c>
    </row>
    <row r="9" spans="1:8" ht="21.75" customHeight="1" thickTop="1">
      <c r="A9" s="588" t="s">
        <v>70</v>
      </c>
      <c r="B9" s="590" t="s">
        <v>71</v>
      </c>
      <c r="C9" s="591"/>
      <c r="D9" s="588" t="s">
        <v>72</v>
      </c>
      <c r="E9" s="588" t="s">
        <v>73</v>
      </c>
      <c r="F9" s="330" t="s">
        <v>74</v>
      </c>
      <c r="G9" s="330" t="s">
        <v>75</v>
      </c>
      <c r="H9" s="588" t="s">
        <v>48</v>
      </c>
    </row>
    <row r="10" spans="1:8" ht="21.75" customHeight="1" thickBot="1">
      <c r="A10" s="589"/>
      <c r="B10" s="592"/>
      <c r="C10" s="593"/>
      <c r="D10" s="589"/>
      <c r="E10" s="589"/>
      <c r="F10" s="331" t="s">
        <v>73</v>
      </c>
      <c r="G10" s="331" t="s">
        <v>2</v>
      </c>
      <c r="H10" s="589"/>
    </row>
    <row r="11" spans="1:8" ht="22.5" thickTop="1">
      <c r="A11" s="306"/>
      <c r="B11" s="307"/>
      <c r="C11" s="308"/>
      <c r="D11" s="306"/>
      <c r="E11" s="306"/>
      <c r="F11" s="306"/>
      <c r="G11" s="306"/>
      <c r="H11" s="306"/>
    </row>
    <row r="12" spans="1:8">
      <c r="A12" s="228"/>
      <c r="B12" s="309"/>
      <c r="C12" s="310"/>
      <c r="D12" s="228"/>
      <c r="E12" s="228"/>
      <c r="F12" s="228"/>
      <c r="G12" s="228"/>
      <c r="H12" s="228"/>
    </row>
    <row r="13" spans="1:8">
      <c r="A13" s="228"/>
      <c r="B13" s="309"/>
      <c r="C13" s="310"/>
      <c r="D13" s="228"/>
      <c r="E13" s="228"/>
      <c r="F13" s="228"/>
      <c r="G13" s="228"/>
      <c r="H13" s="228"/>
    </row>
    <row r="14" spans="1:8">
      <c r="A14" s="228"/>
      <c r="B14" s="309"/>
      <c r="C14" s="310"/>
      <c r="D14" s="228"/>
      <c r="E14" s="228"/>
      <c r="F14" s="228"/>
      <c r="G14" s="228"/>
      <c r="H14" s="228"/>
    </row>
    <row r="15" spans="1:8">
      <c r="A15" s="228"/>
      <c r="B15" s="309"/>
      <c r="C15" s="310"/>
      <c r="D15" s="228"/>
      <c r="E15" s="228"/>
      <c r="F15" s="228"/>
      <c r="G15" s="228"/>
      <c r="H15" s="228"/>
    </row>
    <row r="16" spans="1:8">
      <c r="A16" s="228"/>
      <c r="B16" s="309"/>
      <c r="C16" s="310"/>
      <c r="D16" s="228"/>
      <c r="E16" s="228"/>
      <c r="F16" s="228"/>
      <c r="G16" s="228"/>
      <c r="H16" s="228"/>
    </row>
    <row r="17" spans="1:8">
      <c r="A17" s="228"/>
      <c r="B17" s="309"/>
      <c r="C17" s="310"/>
      <c r="D17" s="228"/>
      <c r="E17" s="228"/>
      <c r="F17" s="228"/>
      <c r="G17" s="228"/>
      <c r="H17" s="228"/>
    </row>
    <row r="18" spans="1:8">
      <c r="A18" s="228"/>
      <c r="B18" s="309"/>
      <c r="C18" s="310"/>
      <c r="D18" s="228"/>
      <c r="E18" s="228"/>
      <c r="F18" s="228"/>
      <c r="G18" s="228"/>
      <c r="H18" s="228"/>
    </row>
    <row r="19" spans="1:8">
      <c r="A19" s="228"/>
      <c r="B19" s="309"/>
      <c r="C19" s="310"/>
      <c r="D19" s="228"/>
      <c r="E19" s="228"/>
      <c r="F19" s="228"/>
      <c r="G19" s="228"/>
      <c r="H19" s="228"/>
    </row>
    <row r="20" spans="1:8">
      <c r="A20" s="228"/>
      <c r="B20" s="309"/>
      <c r="C20" s="310"/>
      <c r="D20" s="228"/>
      <c r="E20" s="228"/>
      <c r="F20" s="228"/>
      <c r="G20" s="228"/>
      <c r="H20" s="228"/>
    </row>
    <row r="21" spans="1:8">
      <c r="A21" s="228"/>
      <c r="B21" s="309"/>
      <c r="C21" s="310"/>
      <c r="D21" s="228"/>
      <c r="E21" s="228"/>
      <c r="F21" s="228"/>
      <c r="G21" s="228"/>
      <c r="H21" s="228"/>
    </row>
    <row r="22" spans="1:8">
      <c r="A22" s="228"/>
      <c r="B22" s="309"/>
      <c r="C22" s="310"/>
      <c r="D22" s="228"/>
      <c r="E22" s="228"/>
      <c r="F22" s="228"/>
      <c r="G22" s="228"/>
      <c r="H22" s="228"/>
    </row>
    <row r="23" spans="1:8">
      <c r="A23" s="228"/>
      <c r="B23" s="309"/>
      <c r="C23" s="310"/>
      <c r="D23" s="228"/>
      <c r="E23" s="228"/>
      <c r="F23" s="228"/>
      <c r="G23" s="228"/>
      <c r="H23" s="228"/>
    </row>
    <row r="24" spans="1:8">
      <c r="A24" s="228"/>
      <c r="B24" s="309"/>
      <c r="C24" s="310"/>
      <c r="D24" s="228"/>
      <c r="E24" s="228"/>
      <c r="F24" s="228"/>
      <c r="G24" s="228"/>
      <c r="H24" s="228"/>
    </row>
    <row r="25" spans="1:8">
      <c r="A25" s="228"/>
      <c r="B25" s="309"/>
      <c r="C25" s="310"/>
      <c r="D25" s="228"/>
      <c r="E25" s="228"/>
      <c r="F25" s="228"/>
      <c r="G25" s="228"/>
      <c r="H25" s="228"/>
    </row>
    <row r="26" spans="1:8">
      <c r="A26" s="228"/>
      <c r="B26" s="309"/>
      <c r="C26" s="310"/>
      <c r="D26" s="228"/>
      <c r="E26" s="228"/>
      <c r="F26" s="228"/>
      <c r="G26" s="228"/>
      <c r="H26" s="228"/>
    </row>
    <row r="27" spans="1:8">
      <c r="A27" s="228"/>
      <c r="B27" s="309"/>
      <c r="C27" s="310"/>
      <c r="D27" s="228"/>
      <c r="E27" s="228"/>
      <c r="F27" s="228"/>
      <c r="G27" s="228"/>
      <c r="H27" s="228"/>
    </row>
    <row r="28" spans="1:8">
      <c r="A28" s="228"/>
      <c r="B28" s="309"/>
      <c r="C28" s="310"/>
      <c r="D28" s="228"/>
      <c r="E28" s="228"/>
      <c r="F28" s="228"/>
      <c r="G28" s="228"/>
      <c r="H28" s="228"/>
    </row>
    <row r="29" spans="1:8">
      <c r="A29" s="228"/>
      <c r="B29" s="309"/>
      <c r="C29" s="310"/>
      <c r="D29" s="228"/>
      <c r="E29" s="228"/>
      <c r="F29" s="228"/>
      <c r="G29" s="228"/>
      <c r="H29" s="228"/>
    </row>
    <row r="30" spans="1:8">
      <c r="A30" s="228"/>
      <c r="B30" s="309"/>
      <c r="C30" s="310"/>
      <c r="D30" s="228"/>
      <c r="E30" s="228"/>
      <c r="F30" s="228"/>
      <c r="G30" s="228"/>
      <c r="H30" s="228"/>
    </row>
    <row r="31" spans="1:8">
      <c r="A31" s="228"/>
      <c r="B31" s="309"/>
      <c r="C31" s="310"/>
      <c r="D31" s="228"/>
      <c r="E31" s="228"/>
      <c r="F31" s="228"/>
      <c r="G31" s="228"/>
      <c r="H31" s="228"/>
    </row>
    <row r="32" spans="1:8">
      <c r="A32" s="228"/>
      <c r="B32" s="309"/>
      <c r="C32" s="310"/>
      <c r="D32" s="228"/>
      <c r="E32" s="228"/>
      <c r="F32" s="228"/>
      <c r="G32" s="228"/>
      <c r="H32" s="228"/>
    </row>
    <row r="33" spans="1:8">
      <c r="A33" s="228"/>
      <c r="B33" s="309"/>
      <c r="C33" s="310"/>
      <c r="D33" s="228"/>
      <c r="E33" s="228"/>
      <c r="F33" s="228"/>
      <c r="G33" s="228"/>
      <c r="H33" s="228"/>
    </row>
    <row r="34" spans="1:8">
      <c r="A34" s="228"/>
      <c r="B34" s="309"/>
      <c r="C34" s="310"/>
      <c r="D34" s="228"/>
      <c r="E34" s="228"/>
      <c r="F34" s="228"/>
      <c r="G34" s="228"/>
      <c r="H34" s="228"/>
    </row>
    <row r="35" spans="1:8">
      <c r="A35" s="228"/>
      <c r="B35" s="309"/>
      <c r="C35" s="310"/>
      <c r="D35" s="228"/>
      <c r="E35" s="228"/>
      <c r="F35" s="228"/>
      <c r="G35" s="228"/>
      <c r="H35" s="228"/>
    </row>
    <row r="36" spans="1:8">
      <c r="A36" s="228"/>
      <c r="B36" s="309"/>
      <c r="C36" s="310"/>
      <c r="D36" s="228"/>
      <c r="E36" s="228"/>
      <c r="F36" s="228"/>
      <c r="G36" s="228"/>
      <c r="H36" s="228"/>
    </row>
    <row r="37" spans="1:8">
      <c r="A37" s="228"/>
      <c r="B37" s="309"/>
      <c r="C37" s="310"/>
      <c r="D37" s="228"/>
      <c r="E37" s="228"/>
      <c r="F37" s="228"/>
      <c r="G37" s="228"/>
      <c r="H37" s="228"/>
    </row>
    <row r="38" spans="1:8">
      <c r="A38" s="228"/>
      <c r="B38" s="309"/>
      <c r="C38" s="310"/>
      <c r="D38" s="228"/>
      <c r="E38" s="228"/>
      <c r="F38" s="228"/>
      <c r="G38" s="228"/>
      <c r="H38" s="228"/>
    </row>
    <row r="39" spans="1:8">
      <c r="A39" s="228"/>
      <c r="B39" s="309"/>
      <c r="C39" s="310"/>
      <c r="D39" s="228"/>
      <c r="E39" s="228"/>
      <c r="F39" s="228"/>
      <c r="G39" s="228"/>
      <c r="H39" s="228"/>
    </row>
    <row r="40" spans="1:8">
      <c r="A40" s="228"/>
      <c r="B40" s="309"/>
      <c r="C40" s="310"/>
      <c r="D40" s="228"/>
      <c r="E40" s="228"/>
      <c r="F40" s="228"/>
      <c r="G40" s="228"/>
      <c r="H40" s="228"/>
    </row>
    <row r="41" spans="1:8">
      <c r="A41" s="228"/>
      <c r="B41" s="309"/>
      <c r="C41" s="310"/>
      <c r="D41" s="228"/>
      <c r="E41" s="228"/>
      <c r="F41" s="228"/>
      <c r="G41" s="228"/>
      <c r="H41" s="228"/>
    </row>
    <row r="42" spans="1:8">
      <c r="A42" s="238"/>
      <c r="B42" s="312"/>
      <c r="C42" s="313"/>
      <c r="D42" s="238"/>
      <c r="E42" s="238"/>
      <c r="F42" s="238"/>
      <c r="G42" s="238"/>
      <c r="H42" s="238"/>
    </row>
    <row r="43" spans="1:8">
      <c r="A43" s="209"/>
      <c r="B43" s="209"/>
      <c r="C43" s="209"/>
      <c r="D43" s="209"/>
      <c r="E43" s="314"/>
      <c r="F43" s="314"/>
      <c r="G43" s="209"/>
      <c r="H43" s="209"/>
    </row>
    <row r="44" spans="1:8">
      <c r="A44" s="209"/>
      <c r="B44" s="209"/>
      <c r="C44" s="209"/>
      <c r="D44" s="209"/>
      <c r="E44" s="209"/>
      <c r="F44" s="209"/>
      <c r="G44" s="209"/>
      <c r="H44" s="209"/>
    </row>
    <row r="45" spans="1:8">
      <c r="A45" s="209"/>
      <c r="B45" s="209"/>
      <c r="C45" s="209"/>
      <c r="D45" s="209"/>
      <c r="E45" s="209"/>
      <c r="F45" s="209"/>
      <c r="G45" s="209"/>
      <c r="H45" s="209"/>
    </row>
    <row r="46" spans="1:8">
      <c r="A46" s="209"/>
      <c r="B46" s="209"/>
      <c r="C46" s="209"/>
      <c r="D46" s="209"/>
      <c r="E46" s="209"/>
      <c r="F46" s="209"/>
      <c r="G46" s="209"/>
      <c r="H46" s="209"/>
    </row>
    <row r="49" spans="3:6">
      <c r="C49" s="315"/>
      <c r="D49" s="315"/>
      <c r="E49" s="315"/>
      <c r="F49" s="315"/>
    </row>
    <row r="50" spans="3:6">
      <c r="C50" s="315"/>
      <c r="D50" s="315"/>
      <c r="E50" s="315"/>
      <c r="F50" s="315"/>
    </row>
    <row r="52" spans="3:6">
      <c r="C52" s="315"/>
      <c r="D52" s="315"/>
      <c r="E52" s="315"/>
      <c r="F52" s="315"/>
    </row>
    <row r="53" spans="3:6">
      <c r="C53" s="315"/>
      <c r="D53" s="315"/>
      <c r="E53" s="315"/>
      <c r="F53" s="315"/>
    </row>
    <row r="55" spans="3:6">
      <c r="C55" s="315"/>
      <c r="D55" s="315"/>
      <c r="E55" s="315"/>
      <c r="F55" s="315"/>
    </row>
    <row r="56" spans="3:6">
      <c r="C56" s="315"/>
      <c r="D56" s="315"/>
      <c r="E56" s="315"/>
      <c r="F56" s="315"/>
    </row>
  </sheetData>
  <mergeCells count="6">
    <mergeCell ref="A2:H2"/>
    <mergeCell ref="A9:A10"/>
    <mergeCell ref="B9:C10"/>
    <mergeCell ref="D9:D10"/>
    <mergeCell ref="E9:E10"/>
    <mergeCell ref="H9:H10"/>
  </mergeCells>
  <pageMargins left="0.39370078740157483" right="0.19685039370078741" top="0.19685039370078741" bottom="0.31496062992125984" header="0.19685039370078741" footer="0.1574803149606299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  <pageSetUpPr autoPageBreaks="0"/>
  </sheetPr>
  <dimension ref="A1:S34"/>
  <sheetViews>
    <sheetView showGridLines="0" showRowColHeaders="0" showOutlineSymbols="0" workbookViewId="0">
      <selection activeCell="K19" sqref="K19"/>
    </sheetView>
  </sheetViews>
  <sheetFormatPr defaultRowHeight="20.25"/>
  <cols>
    <col min="1" max="1" width="9.140625" style="1"/>
    <col min="2" max="2" width="6" style="1" customWidth="1"/>
    <col min="3" max="10" width="9.140625" style="1"/>
    <col min="11" max="11" width="3.5703125" style="1" customWidth="1"/>
    <col min="12" max="12" width="12" style="1" bestFit="1" customWidth="1"/>
    <col min="13" max="16384" width="9.140625" style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L1" s="7"/>
      <c r="M1" s="7"/>
      <c r="N1" s="7"/>
      <c r="O1" s="7"/>
      <c r="P1" s="7"/>
      <c r="Q1" s="7"/>
      <c r="R1" s="7"/>
      <c r="S1" s="7"/>
    </row>
    <row r="2" spans="1:19" ht="21">
      <c r="A2" s="3" t="s">
        <v>10</v>
      </c>
      <c r="B2" s="4"/>
      <c r="C2" s="2" t="s">
        <v>5</v>
      </c>
      <c r="D2" s="2"/>
      <c r="E2" s="2"/>
      <c r="F2" s="2"/>
      <c r="G2" s="2"/>
      <c r="H2" s="2"/>
      <c r="I2" s="2"/>
      <c r="J2" s="2"/>
      <c r="L2" s="9" t="s">
        <v>34</v>
      </c>
      <c r="M2" s="8" t="s">
        <v>60</v>
      </c>
      <c r="N2" s="8"/>
      <c r="O2" s="8"/>
      <c r="P2" s="8"/>
      <c r="Q2" s="8"/>
      <c r="R2" s="8"/>
      <c r="S2" s="8"/>
    </row>
    <row r="3" spans="1:19">
      <c r="A3" s="2"/>
      <c r="B3" s="2"/>
      <c r="C3" s="2" t="s">
        <v>21</v>
      </c>
      <c r="D3" s="2"/>
      <c r="E3" s="2"/>
      <c r="F3" s="2"/>
      <c r="G3" s="2"/>
      <c r="H3" s="2"/>
      <c r="I3" s="2"/>
      <c r="J3" s="2"/>
      <c r="L3" s="7"/>
      <c r="M3" s="8" t="s">
        <v>35</v>
      </c>
      <c r="N3" s="8"/>
      <c r="O3" s="8"/>
      <c r="P3" s="8"/>
      <c r="Q3" s="8"/>
      <c r="R3" s="8"/>
      <c r="S3" s="8"/>
    </row>
    <row r="4" spans="1:19">
      <c r="A4" s="2"/>
      <c r="B4" s="2"/>
      <c r="C4" s="2" t="s">
        <v>6</v>
      </c>
      <c r="D4" s="2"/>
      <c r="E4" s="2"/>
      <c r="F4" s="2"/>
      <c r="G4" s="2"/>
      <c r="H4" s="2"/>
      <c r="I4" s="2"/>
      <c r="J4" s="2"/>
      <c r="L4" s="7"/>
      <c r="M4" s="8" t="s">
        <v>50</v>
      </c>
      <c r="N4" s="8"/>
      <c r="O4" s="8"/>
      <c r="P4" s="8"/>
      <c r="Q4" s="8"/>
      <c r="R4" s="8"/>
      <c r="S4" s="8"/>
    </row>
    <row r="5" spans="1:19">
      <c r="A5" s="2"/>
      <c r="B5" s="2"/>
      <c r="C5" s="2" t="s">
        <v>7</v>
      </c>
      <c r="D5" s="2"/>
      <c r="E5" s="2"/>
      <c r="F5" s="2"/>
      <c r="G5" s="2"/>
      <c r="H5" s="2"/>
      <c r="I5" s="2"/>
      <c r="J5" s="2"/>
      <c r="L5" s="7"/>
      <c r="M5" s="8" t="s">
        <v>51</v>
      </c>
      <c r="N5" s="8"/>
      <c r="O5" s="8"/>
      <c r="P5" s="8"/>
      <c r="Q5" s="8"/>
      <c r="R5" s="8"/>
      <c r="S5" s="8"/>
    </row>
    <row r="6" spans="1:19">
      <c r="A6" s="2"/>
      <c r="B6" s="2"/>
      <c r="C6" s="2" t="s">
        <v>19</v>
      </c>
      <c r="D6" s="2"/>
      <c r="E6" s="2"/>
      <c r="F6" s="2"/>
      <c r="G6" s="2"/>
      <c r="H6" s="2"/>
      <c r="I6" s="2"/>
      <c r="J6" s="2"/>
      <c r="L6" s="7"/>
      <c r="M6" s="8" t="s">
        <v>36</v>
      </c>
      <c r="N6" s="8"/>
      <c r="O6" s="8"/>
      <c r="P6" s="8"/>
      <c r="Q6" s="8"/>
      <c r="R6" s="8"/>
      <c r="S6" s="8"/>
    </row>
    <row r="7" spans="1:19">
      <c r="A7" s="2"/>
      <c r="B7" s="2"/>
      <c r="C7" s="2"/>
      <c r="D7" s="2"/>
      <c r="E7" s="2"/>
      <c r="F7" s="2"/>
      <c r="G7" s="2"/>
      <c r="H7" s="2"/>
      <c r="I7" s="2"/>
      <c r="J7" s="2"/>
      <c r="L7" s="7"/>
      <c r="M7" s="8" t="s">
        <v>37</v>
      </c>
      <c r="N7" s="8"/>
      <c r="O7" s="8"/>
      <c r="P7" s="8"/>
      <c r="Q7" s="8"/>
      <c r="R7" s="8"/>
      <c r="S7" s="8"/>
    </row>
    <row r="8" spans="1:19">
      <c r="A8" s="2"/>
      <c r="B8" s="2"/>
      <c r="C8" s="5" t="s">
        <v>22</v>
      </c>
      <c r="D8" s="5"/>
      <c r="E8" s="5"/>
      <c r="F8" s="5"/>
      <c r="G8" s="5"/>
      <c r="H8" s="5"/>
      <c r="I8" s="5"/>
      <c r="J8" s="5"/>
      <c r="L8" s="7"/>
      <c r="M8" s="8" t="s">
        <v>38</v>
      </c>
      <c r="N8" s="8"/>
      <c r="O8" s="8"/>
      <c r="P8" s="8"/>
      <c r="Q8" s="8"/>
      <c r="R8" s="8"/>
      <c r="S8" s="8"/>
    </row>
    <row r="9" spans="1:19">
      <c r="A9" s="2"/>
      <c r="B9" s="2"/>
      <c r="C9" s="5" t="s">
        <v>27</v>
      </c>
      <c r="D9" s="5"/>
      <c r="E9" s="5"/>
      <c r="F9" s="5"/>
      <c r="G9" s="5"/>
      <c r="H9" s="5"/>
      <c r="I9" s="5"/>
      <c r="J9" s="5"/>
      <c r="L9" s="7"/>
      <c r="M9" s="8" t="s">
        <v>39</v>
      </c>
      <c r="N9" s="8"/>
      <c r="O9" s="8"/>
      <c r="P9" s="8"/>
      <c r="Q9" s="8"/>
      <c r="R9" s="8"/>
      <c r="S9" s="8"/>
    </row>
    <row r="10" spans="1:19">
      <c r="A10" s="2"/>
      <c r="B10" s="2"/>
      <c r="C10" s="5" t="s">
        <v>23</v>
      </c>
      <c r="D10" s="5"/>
      <c r="E10" s="5"/>
      <c r="F10" s="5"/>
      <c r="G10" s="5"/>
      <c r="H10" s="5"/>
      <c r="I10" s="5"/>
      <c r="J10" s="5"/>
      <c r="L10" s="7"/>
      <c r="M10" s="8" t="s">
        <v>32</v>
      </c>
      <c r="N10" s="8" t="s">
        <v>40</v>
      </c>
      <c r="O10" s="8"/>
      <c r="P10" s="8"/>
      <c r="Q10" s="8"/>
      <c r="R10" s="8"/>
      <c r="S10" s="8"/>
    </row>
    <row r="11" spans="1:19">
      <c r="A11" s="2"/>
      <c r="B11" s="2"/>
      <c r="C11" s="5" t="s">
        <v>24</v>
      </c>
      <c r="D11" s="5"/>
      <c r="E11" s="5"/>
      <c r="F11" s="5"/>
      <c r="G11" s="5"/>
      <c r="H11" s="5"/>
      <c r="I11" s="5"/>
      <c r="J11" s="5"/>
      <c r="L11" s="7"/>
      <c r="M11" s="8"/>
      <c r="N11" s="8" t="s">
        <v>41</v>
      </c>
      <c r="O11" s="8"/>
      <c r="P11" s="8"/>
      <c r="Q11" s="8"/>
      <c r="R11" s="8"/>
      <c r="S11" s="8"/>
    </row>
    <row r="12" spans="1:19">
      <c r="A12" s="2"/>
      <c r="B12" s="2"/>
      <c r="C12" s="5" t="s">
        <v>28</v>
      </c>
      <c r="D12" s="5"/>
      <c r="E12" s="5"/>
      <c r="F12" s="5"/>
      <c r="G12" s="5"/>
      <c r="H12" s="5"/>
      <c r="I12" s="5"/>
      <c r="J12" s="5"/>
      <c r="L12" s="7"/>
      <c r="M12" s="8" t="s">
        <v>42</v>
      </c>
      <c r="N12" s="8"/>
      <c r="O12" s="8"/>
      <c r="P12" s="8"/>
      <c r="Q12" s="8"/>
      <c r="R12" s="8"/>
      <c r="S12" s="8"/>
    </row>
    <row r="13" spans="1:19">
      <c r="A13" s="2"/>
      <c r="B13" s="2"/>
      <c r="C13" s="5" t="s">
        <v>25</v>
      </c>
      <c r="D13" s="5"/>
      <c r="E13" s="5"/>
      <c r="F13" s="5"/>
      <c r="G13" s="5"/>
      <c r="H13" s="5"/>
      <c r="I13" s="5"/>
      <c r="J13" s="5"/>
      <c r="L13" s="7"/>
      <c r="M13" s="8" t="s">
        <v>52</v>
      </c>
      <c r="N13" s="8"/>
      <c r="O13" s="8"/>
      <c r="P13" s="8"/>
      <c r="Q13" s="8"/>
      <c r="R13" s="8"/>
      <c r="S13" s="8"/>
    </row>
    <row r="14" spans="1:19" ht="21">
      <c r="A14" s="2"/>
      <c r="B14" s="2"/>
      <c r="C14" s="5" t="s">
        <v>26</v>
      </c>
      <c r="D14" s="5"/>
      <c r="E14" s="5"/>
      <c r="F14" s="5"/>
      <c r="G14" s="5"/>
      <c r="H14" s="5"/>
      <c r="I14" s="5"/>
      <c r="J14" s="5"/>
      <c r="L14" s="7"/>
      <c r="M14" s="8" t="s">
        <v>53</v>
      </c>
      <c r="N14" s="8"/>
      <c r="O14" s="8"/>
      <c r="P14" s="8"/>
      <c r="Q14" s="8"/>
      <c r="R14" s="8"/>
      <c r="S14" s="8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L15" s="7"/>
      <c r="M15" s="8"/>
      <c r="N15" s="8" t="s">
        <v>43</v>
      </c>
      <c r="O15" s="8"/>
      <c r="P15" s="8"/>
      <c r="Q15" s="8"/>
      <c r="R15" s="8"/>
      <c r="S15" s="8"/>
    </row>
    <row r="16" spans="1:19">
      <c r="A16" s="2"/>
      <c r="B16" s="2"/>
      <c r="C16" s="2" t="s">
        <v>8</v>
      </c>
      <c r="D16" s="2"/>
      <c r="E16" s="2"/>
      <c r="F16" s="2"/>
      <c r="G16" s="2"/>
      <c r="H16" s="2"/>
      <c r="I16" s="2"/>
      <c r="J16" s="2"/>
      <c r="L16" s="7"/>
      <c r="M16" s="8" t="s">
        <v>54</v>
      </c>
      <c r="N16" s="8"/>
      <c r="O16" s="8"/>
      <c r="P16" s="8"/>
      <c r="Q16" s="8"/>
      <c r="R16" s="8"/>
      <c r="S16" s="8"/>
    </row>
    <row r="17" spans="1:19">
      <c r="A17" s="2"/>
      <c r="B17" s="2"/>
      <c r="C17" s="2" t="s">
        <v>9</v>
      </c>
      <c r="D17" s="2"/>
      <c r="E17" s="2"/>
      <c r="F17" s="2"/>
      <c r="G17" s="2"/>
      <c r="H17" s="2"/>
      <c r="I17" s="2"/>
      <c r="J17" s="2"/>
      <c r="L17" s="7"/>
      <c r="M17" s="8" t="s">
        <v>55</v>
      </c>
      <c r="N17" s="8"/>
      <c r="O17" s="8"/>
      <c r="P17" s="8"/>
      <c r="Q17" s="8"/>
      <c r="R17" s="8"/>
      <c r="S17" s="8"/>
    </row>
    <row r="18" spans="1:19">
      <c r="A18" s="2"/>
      <c r="B18" s="2"/>
      <c r="C18" s="2" t="s">
        <v>11</v>
      </c>
      <c r="D18" s="2"/>
      <c r="E18" s="2"/>
      <c r="F18" s="2"/>
      <c r="G18" s="2"/>
      <c r="H18" s="2"/>
      <c r="I18" s="2"/>
      <c r="J18" s="2"/>
      <c r="L18" s="7"/>
      <c r="M18" s="7"/>
      <c r="N18" s="7"/>
      <c r="O18" s="7"/>
      <c r="P18" s="7"/>
      <c r="Q18" s="7"/>
      <c r="R18" s="7"/>
      <c r="S18" s="7"/>
    </row>
    <row r="19" spans="1:19">
      <c r="A19" s="2"/>
      <c r="B19" s="2"/>
      <c r="C19" s="2" t="s">
        <v>12</v>
      </c>
      <c r="D19" s="2"/>
      <c r="E19" s="2"/>
      <c r="F19" s="2"/>
      <c r="G19" s="2"/>
      <c r="H19" s="2"/>
      <c r="I19" s="2"/>
      <c r="J19" s="2"/>
      <c r="L19" s="7"/>
      <c r="M19" s="8" t="s">
        <v>57</v>
      </c>
      <c r="N19" s="8"/>
      <c r="O19" s="8"/>
      <c r="P19" s="8"/>
      <c r="Q19" s="8"/>
      <c r="R19" s="8"/>
      <c r="S19" s="7"/>
    </row>
    <row r="20" spans="1:19" ht="21">
      <c r="A20" s="2"/>
      <c r="B20" s="2"/>
      <c r="C20" s="6" t="s">
        <v>13</v>
      </c>
      <c r="D20" s="2" t="s">
        <v>14</v>
      </c>
      <c r="E20" s="2"/>
      <c r="F20" s="2"/>
      <c r="G20" s="2"/>
      <c r="H20" s="2"/>
      <c r="I20" s="2"/>
      <c r="J20" s="2"/>
      <c r="L20" s="7"/>
      <c r="M20" s="8" t="s">
        <v>56</v>
      </c>
      <c r="N20" s="8"/>
      <c r="O20" s="8"/>
      <c r="P20" s="8"/>
      <c r="Q20" s="8"/>
      <c r="R20" s="8"/>
      <c r="S20" s="7"/>
    </row>
    <row r="21" spans="1:19">
      <c r="A21" s="2"/>
      <c r="B21" s="2"/>
      <c r="C21" s="2"/>
      <c r="D21" s="2"/>
      <c r="E21" s="2"/>
      <c r="F21" s="2"/>
      <c r="G21" s="2"/>
      <c r="H21" s="2"/>
      <c r="I21" s="2"/>
      <c r="J21" s="2"/>
      <c r="L21" s="7"/>
      <c r="M21" s="8" t="s">
        <v>59</v>
      </c>
      <c r="N21" s="8"/>
      <c r="O21" s="8"/>
      <c r="P21" s="8"/>
      <c r="Q21" s="8"/>
      <c r="R21" s="8"/>
      <c r="S21" s="7"/>
    </row>
    <row r="22" spans="1:19">
      <c r="A22" s="2"/>
      <c r="B22" s="2"/>
      <c r="C22" s="2" t="s">
        <v>17</v>
      </c>
      <c r="D22" s="2"/>
      <c r="E22" s="2"/>
      <c r="F22" s="2"/>
      <c r="G22" s="2"/>
      <c r="H22" s="2"/>
      <c r="I22" s="2"/>
      <c r="J22" s="2"/>
      <c r="L22" s="7"/>
      <c r="M22" s="8"/>
      <c r="N22" s="8"/>
      <c r="O22" s="8"/>
      <c r="P22" s="7"/>
      <c r="Q22" s="7"/>
      <c r="R22" s="7"/>
      <c r="S22" s="7"/>
    </row>
    <row r="23" spans="1:19">
      <c r="A23" s="2"/>
      <c r="B23" s="2"/>
      <c r="C23" s="2"/>
      <c r="D23" s="2" t="s">
        <v>15</v>
      </c>
      <c r="E23" s="2"/>
      <c r="F23" s="2"/>
      <c r="G23" s="2"/>
      <c r="H23" s="2"/>
      <c r="I23" s="2"/>
      <c r="J23" s="2"/>
      <c r="L23" s="7"/>
      <c r="M23" s="7"/>
      <c r="N23" s="7"/>
      <c r="O23" s="7"/>
      <c r="P23" s="594" t="s">
        <v>44</v>
      </c>
      <c r="Q23" s="594"/>
      <c r="R23" s="594"/>
      <c r="S23" s="7"/>
    </row>
    <row r="24" spans="1:19">
      <c r="A24" s="2"/>
      <c r="B24" s="2"/>
      <c r="C24" s="2"/>
      <c r="D24" s="2" t="s">
        <v>16</v>
      </c>
      <c r="E24" s="2"/>
      <c r="F24" s="2"/>
      <c r="G24" s="2"/>
      <c r="H24" s="2"/>
      <c r="I24" s="2"/>
      <c r="J24" s="2"/>
      <c r="L24" s="7"/>
      <c r="M24" s="7"/>
      <c r="N24" s="7"/>
      <c r="O24" s="7"/>
      <c r="P24" s="595" t="s">
        <v>45</v>
      </c>
      <c r="Q24" s="595"/>
      <c r="R24" s="595"/>
      <c r="S24" s="7"/>
    </row>
    <row r="25" spans="1:19">
      <c r="A25" s="2"/>
      <c r="B25" s="2"/>
      <c r="C25" s="2"/>
      <c r="D25" s="2" t="s">
        <v>30</v>
      </c>
      <c r="E25" s="2"/>
      <c r="F25" s="2"/>
      <c r="G25" s="2"/>
      <c r="H25" s="2"/>
      <c r="I25" s="2"/>
      <c r="J25" s="2"/>
      <c r="L25" s="7"/>
      <c r="M25" s="7"/>
      <c r="N25" s="7"/>
      <c r="O25" s="7"/>
      <c r="P25" s="595" t="s">
        <v>46</v>
      </c>
      <c r="Q25" s="595"/>
      <c r="R25" s="595"/>
      <c r="S25" s="7"/>
    </row>
    <row r="26" spans="1:19">
      <c r="A26" s="2"/>
      <c r="B26" s="2"/>
      <c r="C26" s="2"/>
      <c r="D26" s="2" t="s">
        <v>49</v>
      </c>
      <c r="E26" s="2"/>
      <c r="F26" s="2"/>
      <c r="G26" s="2"/>
      <c r="H26" s="2"/>
      <c r="I26" s="2"/>
      <c r="J26" s="2"/>
      <c r="L26" s="7"/>
      <c r="M26" s="7"/>
      <c r="N26" s="7"/>
      <c r="O26" s="7"/>
      <c r="P26" s="7"/>
      <c r="Q26" s="7"/>
      <c r="R26" s="7"/>
      <c r="S26" s="7"/>
    </row>
    <row r="27" spans="1:19">
      <c r="A27" s="2"/>
      <c r="B27" s="2"/>
      <c r="C27" s="2"/>
      <c r="D27" s="2" t="s">
        <v>18</v>
      </c>
      <c r="E27" s="2"/>
      <c r="F27" s="2"/>
      <c r="G27" s="2"/>
      <c r="H27" s="2"/>
      <c r="I27" s="2"/>
      <c r="J27" s="2"/>
      <c r="L27" s="7"/>
      <c r="M27" s="7"/>
      <c r="N27" s="7"/>
      <c r="O27" s="7"/>
      <c r="P27" s="7"/>
      <c r="Q27" s="7"/>
      <c r="R27" s="7"/>
      <c r="S27" s="7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L28" s="7"/>
      <c r="M28" s="7"/>
      <c r="N28" s="7"/>
      <c r="O28" s="7"/>
      <c r="P28" s="7"/>
      <c r="Q28" s="7"/>
      <c r="R28" s="7"/>
      <c r="S28" s="7"/>
    </row>
    <row r="29" spans="1:19">
      <c r="A29" s="2"/>
      <c r="B29" s="2"/>
      <c r="C29" s="2"/>
      <c r="D29" s="2"/>
      <c r="E29" s="2" t="s">
        <v>29</v>
      </c>
      <c r="F29" s="2"/>
      <c r="G29" s="2"/>
      <c r="H29" s="2"/>
      <c r="I29" s="2"/>
      <c r="J29" s="2"/>
      <c r="L29" s="597" t="s">
        <v>3</v>
      </c>
      <c r="M29" s="597"/>
      <c r="N29" s="597"/>
      <c r="O29" s="597"/>
      <c r="P29" s="597"/>
      <c r="Q29" s="7"/>
      <c r="R29" s="7"/>
      <c r="S29" s="7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L30" s="597" t="s">
        <v>58</v>
      </c>
      <c r="M30" s="597"/>
      <c r="N30" s="597"/>
      <c r="O30" s="597"/>
      <c r="P30" s="597"/>
      <c r="Q30" s="7"/>
      <c r="R30" s="7"/>
      <c r="S30" s="7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L31" s="7"/>
      <c r="M31" s="7"/>
      <c r="N31" s="7"/>
      <c r="O31" s="7"/>
      <c r="P31" s="7"/>
      <c r="Q31" s="7"/>
      <c r="R31" s="7"/>
      <c r="S31" s="7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L32" s="7"/>
      <c r="M32" s="7"/>
      <c r="N32" s="7"/>
      <c r="O32" s="7"/>
      <c r="P32" s="7"/>
      <c r="Q32" s="7"/>
      <c r="R32" s="7"/>
      <c r="S32" s="7"/>
    </row>
    <row r="33" spans="1:19">
      <c r="A33" s="596" t="s">
        <v>20</v>
      </c>
      <c r="B33" s="596"/>
      <c r="C33" s="596"/>
      <c r="D33" s="596"/>
      <c r="E33" s="596"/>
      <c r="F33" s="596"/>
      <c r="G33" s="596"/>
      <c r="H33" s="596"/>
      <c r="I33" s="596"/>
      <c r="J33" s="596"/>
      <c r="L33" s="7"/>
      <c r="M33" s="7"/>
      <c r="N33" s="7"/>
      <c r="O33" s="7"/>
      <c r="P33" s="7"/>
      <c r="Q33" s="7"/>
      <c r="R33" s="7"/>
      <c r="S33" s="7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L34" s="7"/>
      <c r="M34" s="7"/>
      <c r="N34" s="7"/>
      <c r="O34" s="7"/>
      <c r="P34" s="7"/>
      <c r="Q34" s="7"/>
      <c r="R34" s="7"/>
      <c r="S34" s="10" t="s">
        <v>47</v>
      </c>
    </row>
  </sheetData>
  <sheetProtection password="A3B0" sheet="1" objects="1" scenarios="1"/>
  <mergeCells count="6">
    <mergeCell ref="P23:R23"/>
    <mergeCell ref="P24:R24"/>
    <mergeCell ref="A33:J33"/>
    <mergeCell ref="P25:R25"/>
    <mergeCell ref="L30:P30"/>
    <mergeCell ref="L29:P29"/>
  </mergeCells>
  <phoneticPr fontId="2" type="noConversion"/>
  <hyperlinks>
    <hyperlink ref="L29" r:id="rId1"/>
    <hyperlink ref="L30" r:id="rId2"/>
  </hyperlinks>
  <pageMargins left="0.74803149606299213" right="0.74803149606299213" top="0.59055118110236227" bottom="0.59055118110236227" header="0.51181102362204722" footer="0.51181102362204722"/>
  <pageSetup paperSize="9" orientation="portrait" horizontalDpi="300" verticalDpi="300" copies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FF"/>
  </sheetPr>
  <dimension ref="A1:V37"/>
  <sheetViews>
    <sheetView showGridLines="0" view="pageBreakPreview" zoomScale="130" zoomScaleSheetLayoutView="130" workbookViewId="0">
      <selection activeCell="R13" sqref="R13:T13"/>
    </sheetView>
  </sheetViews>
  <sheetFormatPr defaultRowHeight="21.75" customHeight="1"/>
  <cols>
    <col min="1" max="1" width="7.5703125" style="30" customWidth="1"/>
    <col min="2" max="5" width="4.85546875" style="30" customWidth="1"/>
    <col min="6" max="6" width="7.42578125" style="30" customWidth="1"/>
    <col min="7" max="8" width="4.85546875" style="30" customWidth="1"/>
    <col min="9" max="9" width="5.7109375" style="30" customWidth="1"/>
    <col min="10" max="10" width="1.140625" style="30" customWidth="1"/>
    <col min="11" max="13" width="3.28515625" style="30" customWidth="1"/>
    <col min="14" max="14" width="2.42578125" style="30" customWidth="1"/>
    <col min="15" max="17" width="3.28515625" style="30" customWidth="1"/>
    <col min="18" max="19" width="4.140625" style="30" customWidth="1"/>
    <col min="20" max="20" width="4.42578125" style="30" customWidth="1"/>
    <col min="21" max="21" width="6" style="30" customWidth="1"/>
    <col min="22" max="22" width="4.140625" style="30" customWidth="1"/>
    <col min="23" max="16384" width="9.140625" style="30"/>
  </cols>
  <sheetData>
    <row r="1" spans="1:22" ht="21.75" customHeight="1">
      <c r="T1" s="397" t="s">
        <v>172</v>
      </c>
      <c r="U1" s="397"/>
      <c r="V1" s="397"/>
    </row>
    <row r="2" spans="1:22" ht="21.75" customHeight="1">
      <c r="A2" s="336" t="s">
        <v>173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</row>
    <row r="3" spans="1:22" ht="21.75" customHeight="1">
      <c r="A3" s="398" t="s">
        <v>153</v>
      </c>
      <c r="B3" s="398"/>
      <c r="C3" s="398"/>
      <c r="D3" s="31"/>
      <c r="E3" s="32" t="s">
        <v>33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33"/>
      <c r="R3" s="33"/>
      <c r="S3" s="33"/>
      <c r="T3" s="33"/>
      <c r="U3" s="33"/>
      <c r="V3" s="33"/>
    </row>
    <row r="4" spans="1:22" ht="21.75" customHeight="1">
      <c r="A4" s="337" t="s">
        <v>155</v>
      </c>
      <c r="B4" s="337"/>
      <c r="C4" s="337"/>
      <c r="D4" s="337"/>
      <c r="E4" s="34" t="str">
        <f>ปร.6!E3</f>
        <v>ปรับปรุงศูนย์พัฒนาเด็กเล็กวัดนิยมธรรมวราราม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21.75" customHeight="1">
      <c r="A5" s="337" t="s">
        <v>64</v>
      </c>
      <c r="B5" s="337"/>
      <c r="C5" s="337"/>
      <c r="D5" s="35"/>
      <c r="E5" s="36" t="str">
        <f>ปร.6!E4</f>
        <v>บ้านหนองฟัก หมู่ที่ 2 ตำบลทุ่งบัว อำเภอกำแพงแสน จังหวัดนครปฐม</v>
      </c>
      <c r="F5" s="34"/>
      <c r="G5" s="34"/>
      <c r="H5" s="34"/>
      <c r="I5" s="34"/>
      <c r="J5" s="34"/>
      <c r="K5" s="34"/>
      <c r="L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1.75" customHeight="1">
      <c r="A6" s="337" t="s">
        <v>65</v>
      </c>
      <c r="B6" s="337"/>
      <c r="C6" s="337"/>
      <c r="D6" s="35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21.75" customHeight="1">
      <c r="A7" s="337" t="s">
        <v>190</v>
      </c>
      <c r="B7" s="337"/>
      <c r="C7" s="337"/>
      <c r="D7" s="337"/>
      <c r="E7" s="337"/>
      <c r="F7" s="35" t="str">
        <f>ปร.6!F6</f>
        <v>องค์การบริหารส่วนตำบลทุ่งบัว   อำเภอกำแพงแสน   จังหวัดนครปฐม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21.75" customHeight="1">
      <c r="A8" s="337" t="s">
        <v>164</v>
      </c>
      <c r="B8" s="337"/>
      <c r="C8" s="337"/>
      <c r="D8" s="337"/>
      <c r="E8" s="337"/>
      <c r="F8" s="337"/>
      <c r="G8" s="339">
        <v>1</v>
      </c>
      <c r="H8" s="339"/>
      <c r="I8" s="38"/>
      <c r="J8" s="338" t="s">
        <v>165</v>
      </c>
      <c r="K8" s="338"/>
      <c r="L8" s="39"/>
      <c r="M8" s="40"/>
      <c r="N8" s="35"/>
      <c r="O8" s="35"/>
      <c r="P8" s="35"/>
      <c r="Q8" s="35"/>
      <c r="R8" s="35"/>
      <c r="S8" s="35"/>
      <c r="T8" s="35"/>
      <c r="U8" s="35"/>
      <c r="V8" s="35"/>
    </row>
    <row r="9" spans="1:22" ht="21.75" customHeight="1">
      <c r="A9" s="41" t="s">
        <v>166</v>
      </c>
      <c r="B9" s="41"/>
      <c r="C9" s="41"/>
      <c r="D9" s="41"/>
      <c r="E9" s="41"/>
      <c r="F9" s="42"/>
      <c r="G9" s="43">
        <v>6</v>
      </c>
      <c r="H9" s="338" t="s">
        <v>78</v>
      </c>
      <c r="I9" s="338"/>
      <c r="J9" s="339" t="str">
        <f>ปร.6!K8</f>
        <v>พฤษภาคม</v>
      </c>
      <c r="K9" s="339"/>
      <c r="L9" s="339"/>
      <c r="M9" s="339"/>
      <c r="N9" s="339"/>
      <c r="O9" s="338" t="s">
        <v>79</v>
      </c>
      <c r="P9" s="338"/>
      <c r="Q9" s="338"/>
      <c r="R9" s="339">
        <f>ปร.6!S8</f>
        <v>2560</v>
      </c>
      <c r="S9" s="339"/>
      <c r="T9" s="339"/>
      <c r="U9" s="35"/>
      <c r="V9" s="44"/>
    </row>
    <row r="10" spans="1:22" s="47" customFormat="1" ht="21.75" customHeight="1" thickBot="1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09" t="s">
        <v>69</v>
      </c>
      <c r="V10" s="409"/>
    </row>
    <row r="11" spans="1:22" ht="35.1" customHeight="1" thickTop="1" thickBot="1">
      <c r="A11" s="48" t="s">
        <v>70</v>
      </c>
      <c r="B11" s="340" t="s">
        <v>71</v>
      </c>
      <c r="C11" s="340"/>
      <c r="D11" s="340"/>
      <c r="E11" s="340"/>
      <c r="F11" s="340"/>
      <c r="G11" s="340"/>
      <c r="H11" s="340"/>
      <c r="I11" s="340"/>
      <c r="J11" s="340"/>
      <c r="K11" s="410" t="s">
        <v>1</v>
      </c>
      <c r="L11" s="340"/>
      <c r="M11" s="340"/>
      <c r="N11" s="340"/>
      <c r="O11" s="340" t="s">
        <v>0</v>
      </c>
      <c r="P11" s="340"/>
      <c r="Q11" s="340"/>
      <c r="R11" s="411" t="s">
        <v>168</v>
      </c>
      <c r="S11" s="379"/>
      <c r="T11" s="379"/>
      <c r="U11" s="340" t="s">
        <v>48</v>
      </c>
      <c r="V11" s="340"/>
    </row>
    <row r="12" spans="1:22" ht="21.75" customHeight="1" thickTop="1">
      <c r="A12" s="49">
        <v>1</v>
      </c>
      <c r="B12" s="399" t="s">
        <v>171</v>
      </c>
      <c r="C12" s="344"/>
      <c r="D12" s="344"/>
      <c r="E12" s="344"/>
      <c r="F12" s="344"/>
      <c r="G12" s="344"/>
      <c r="H12" s="344"/>
      <c r="I12" s="344"/>
      <c r="J12" s="344"/>
      <c r="K12" s="400">
        <f>'ปร.4 '!J26</f>
        <v>105198.72</v>
      </c>
      <c r="L12" s="401"/>
      <c r="M12" s="401"/>
      <c r="N12" s="402"/>
      <c r="O12" s="403">
        <v>1.3073999999999999</v>
      </c>
      <c r="P12" s="404"/>
      <c r="Q12" s="404"/>
      <c r="R12" s="405">
        <f>ROUNDDOWN(K12*O12,2)</f>
        <v>137536.79999999999</v>
      </c>
      <c r="S12" s="406"/>
      <c r="T12" s="406"/>
      <c r="U12" s="407"/>
      <c r="V12" s="408"/>
    </row>
    <row r="13" spans="1:22" ht="21.75" customHeight="1">
      <c r="A13" s="50">
        <v>2</v>
      </c>
      <c r="B13" s="351" t="s">
        <v>208</v>
      </c>
      <c r="C13" s="351"/>
      <c r="D13" s="351"/>
      <c r="E13" s="351"/>
      <c r="F13" s="351"/>
      <c r="G13" s="351"/>
      <c r="H13" s="351"/>
      <c r="I13" s="351"/>
      <c r="J13" s="351"/>
      <c r="K13" s="420">
        <f>'ปร.4 '!J39</f>
        <v>92849.85</v>
      </c>
      <c r="L13" s="421"/>
      <c r="M13" s="421"/>
      <c r="N13" s="422"/>
      <c r="O13" s="412">
        <v>1.3073999999999999</v>
      </c>
      <c r="P13" s="413"/>
      <c r="Q13" s="414"/>
      <c r="R13" s="415">
        <f>ROUNDDOWN(K13*O13,2)</f>
        <v>121391.89</v>
      </c>
      <c r="S13" s="416"/>
      <c r="T13" s="417"/>
      <c r="U13" s="418"/>
      <c r="V13" s="419"/>
    </row>
    <row r="14" spans="1:22" ht="21.75" customHeight="1">
      <c r="A14" s="50">
        <v>3</v>
      </c>
      <c r="B14" s="351" t="s">
        <v>218</v>
      </c>
      <c r="C14" s="351"/>
      <c r="D14" s="351"/>
      <c r="E14" s="351"/>
      <c r="F14" s="351"/>
      <c r="G14" s="351"/>
      <c r="H14" s="351"/>
      <c r="I14" s="351"/>
      <c r="J14" s="351"/>
      <c r="K14" s="420">
        <f>'ปร.4 '!J46</f>
        <v>3736</v>
      </c>
      <c r="L14" s="421"/>
      <c r="M14" s="421"/>
      <c r="N14" s="422"/>
      <c r="O14" s="412">
        <v>1.3073999999999999</v>
      </c>
      <c r="P14" s="413"/>
      <c r="Q14" s="414"/>
      <c r="R14" s="426">
        <f>ROUNDDOWN(K14*O14,2)</f>
        <v>4884.4399999999996</v>
      </c>
      <c r="S14" s="427"/>
      <c r="T14" s="428"/>
      <c r="U14" s="95"/>
      <c r="V14" s="96"/>
    </row>
    <row r="15" spans="1:22" ht="21.75" customHeight="1">
      <c r="A15" s="50">
        <v>4</v>
      </c>
      <c r="B15" s="351" t="s">
        <v>235</v>
      </c>
      <c r="C15" s="351"/>
      <c r="D15" s="351"/>
      <c r="E15" s="351"/>
      <c r="F15" s="351"/>
      <c r="G15" s="351"/>
      <c r="H15" s="351"/>
      <c r="I15" s="351"/>
      <c r="J15" s="351"/>
      <c r="K15" s="420">
        <f>'ปร.4 '!J49</f>
        <v>4298</v>
      </c>
      <c r="L15" s="421"/>
      <c r="M15" s="421"/>
      <c r="N15" s="422"/>
      <c r="O15" s="412">
        <v>1.3073999999999999</v>
      </c>
      <c r="P15" s="413"/>
      <c r="Q15" s="414"/>
      <c r="R15" s="426">
        <f>ROUNDDOWN(K15*O15,2)</f>
        <v>5619.2</v>
      </c>
      <c r="S15" s="427"/>
      <c r="T15" s="428"/>
      <c r="U15" s="97"/>
      <c r="V15" s="98"/>
    </row>
    <row r="16" spans="1:22" ht="21.75" customHeight="1">
      <c r="A16" s="50">
        <v>5</v>
      </c>
      <c r="B16" s="351" t="s">
        <v>238</v>
      </c>
      <c r="C16" s="351"/>
      <c r="D16" s="351"/>
      <c r="E16" s="351"/>
      <c r="F16" s="351"/>
      <c r="G16" s="351"/>
      <c r="H16" s="351"/>
      <c r="I16" s="351"/>
      <c r="J16" s="351"/>
      <c r="K16" s="420">
        <f>'ปร.4 '!J52</f>
        <v>15000</v>
      </c>
      <c r="L16" s="421"/>
      <c r="M16" s="421"/>
      <c r="N16" s="422"/>
      <c r="O16" s="412">
        <v>1.3073999999999999</v>
      </c>
      <c r="P16" s="413"/>
      <c r="Q16" s="413"/>
      <c r="R16" s="423">
        <f>ROUNDDOWN(K16*O16,2)</f>
        <v>19611</v>
      </c>
      <c r="S16" s="424"/>
      <c r="T16" s="425"/>
      <c r="U16" s="364"/>
      <c r="V16" s="365"/>
    </row>
    <row r="17" spans="1:22" ht="21.75" customHeight="1">
      <c r="A17" s="51"/>
      <c r="B17" s="434" t="s">
        <v>174</v>
      </c>
      <c r="C17" s="435"/>
      <c r="D17" s="435"/>
      <c r="E17" s="435"/>
      <c r="F17" s="435"/>
      <c r="G17" s="435"/>
      <c r="H17" s="435"/>
      <c r="I17" s="435"/>
      <c r="J17" s="436"/>
      <c r="K17" s="433"/>
      <c r="L17" s="433"/>
      <c r="M17" s="433"/>
      <c r="N17" s="433"/>
      <c r="O17" s="438"/>
      <c r="P17" s="438"/>
      <c r="Q17" s="438"/>
      <c r="R17" s="439"/>
      <c r="S17" s="440"/>
      <c r="T17" s="441"/>
      <c r="U17" s="442"/>
      <c r="V17" s="442"/>
    </row>
    <row r="18" spans="1:22" ht="21.75" customHeight="1">
      <c r="A18" s="51"/>
      <c r="B18" s="429" t="s">
        <v>175</v>
      </c>
      <c r="C18" s="429"/>
      <c r="D18" s="429"/>
      <c r="E18" s="429"/>
      <c r="F18" s="429"/>
      <c r="G18" s="429"/>
      <c r="H18" s="430"/>
      <c r="I18" s="431">
        <v>0</v>
      </c>
      <c r="J18" s="432"/>
      <c r="K18" s="433"/>
      <c r="L18" s="433"/>
      <c r="M18" s="433"/>
      <c r="N18" s="433"/>
      <c r="O18" s="438"/>
      <c r="P18" s="438"/>
      <c r="Q18" s="438"/>
      <c r="R18" s="439"/>
      <c r="S18" s="440"/>
      <c r="T18" s="441"/>
      <c r="U18" s="437"/>
      <c r="V18" s="437"/>
    </row>
    <row r="19" spans="1:22" ht="21.75" customHeight="1">
      <c r="A19" s="52"/>
      <c r="B19" s="429" t="s">
        <v>176</v>
      </c>
      <c r="C19" s="429"/>
      <c r="D19" s="429"/>
      <c r="E19" s="429"/>
      <c r="F19" s="429"/>
      <c r="G19" s="429"/>
      <c r="H19" s="430"/>
      <c r="I19" s="431">
        <v>0</v>
      </c>
      <c r="J19" s="432"/>
      <c r="K19" s="433"/>
      <c r="L19" s="433"/>
      <c r="M19" s="433"/>
      <c r="N19" s="433"/>
      <c r="O19" s="438"/>
      <c r="P19" s="438"/>
      <c r="Q19" s="438"/>
      <c r="R19" s="439"/>
      <c r="S19" s="440"/>
      <c r="T19" s="441"/>
      <c r="U19" s="437"/>
      <c r="V19" s="437"/>
    </row>
    <row r="20" spans="1:22" ht="21.75" customHeight="1">
      <c r="A20" s="52"/>
      <c r="B20" s="429" t="s">
        <v>177</v>
      </c>
      <c r="C20" s="429"/>
      <c r="D20" s="429"/>
      <c r="E20" s="429"/>
      <c r="F20" s="429"/>
      <c r="G20" s="429"/>
      <c r="H20" s="430"/>
      <c r="I20" s="431">
        <v>6</v>
      </c>
      <c r="J20" s="432"/>
      <c r="K20" s="433"/>
      <c r="L20" s="433"/>
      <c r="M20" s="433"/>
      <c r="N20" s="433"/>
      <c r="O20" s="438"/>
      <c r="P20" s="438"/>
      <c r="Q20" s="438"/>
      <c r="R20" s="439"/>
      <c r="S20" s="440"/>
      <c r="T20" s="441"/>
      <c r="U20" s="437"/>
      <c r="V20" s="437"/>
    </row>
    <row r="21" spans="1:22" ht="21.75" customHeight="1" thickBot="1">
      <c r="A21" s="53"/>
      <c r="B21" s="446" t="s">
        <v>178</v>
      </c>
      <c r="C21" s="446"/>
      <c r="D21" s="446"/>
      <c r="E21" s="446"/>
      <c r="F21" s="446"/>
      <c r="G21" s="446"/>
      <c r="H21" s="447"/>
      <c r="I21" s="448">
        <v>7</v>
      </c>
      <c r="J21" s="449"/>
      <c r="K21" s="454">
        <f>SUM(K12:K20)</f>
        <v>221082.57</v>
      </c>
      <c r="L21" s="454"/>
      <c r="M21" s="454"/>
      <c r="N21" s="454"/>
      <c r="O21" s="455"/>
      <c r="P21" s="455"/>
      <c r="Q21" s="455"/>
      <c r="R21" s="456"/>
      <c r="S21" s="457"/>
      <c r="T21" s="458"/>
      <c r="U21" s="445"/>
      <c r="V21" s="445"/>
    </row>
    <row r="22" spans="1:22" ht="21.75" customHeight="1" thickTop="1" thickBo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380" t="s">
        <v>170</v>
      </c>
      <c r="O22" s="380"/>
      <c r="P22" s="380"/>
      <c r="Q22" s="381"/>
      <c r="R22" s="450">
        <f>SUM(R12:T16)</f>
        <v>289043.33</v>
      </c>
      <c r="S22" s="451"/>
      <c r="T22" s="452"/>
      <c r="U22" s="453"/>
      <c r="V22" s="453"/>
    </row>
    <row r="23" spans="1:22" ht="21.75" customHeight="1" thickTop="1">
      <c r="A23" s="56" t="s">
        <v>179</v>
      </c>
      <c r="B23" s="443" t="s">
        <v>180</v>
      </c>
      <c r="C23" s="443"/>
      <c r="D23" s="443"/>
      <c r="E23" s="443"/>
      <c r="F23" s="443" t="s">
        <v>72</v>
      </c>
      <c r="G23" s="443"/>
      <c r="H23" s="444">
        <v>0</v>
      </c>
      <c r="I23" s="444"/>
      <c r="J23" s="57"/>
      <c r="K23" s="443" t="s">
        <v>86</v>
      </c>
      <c r="L23" s="443"/>
      <c r="M23" s="31"/>
      <c r="N23" s="443" t="s">
        <v>181</v>
      </c>
      <c r="O23" s="443"/>
      <c r="P23" s="443"/>
      <c r="Q23" s="459">
        <v>0</v>
      </c>
      <c r="R23" s="459"/>
      <c r="S23" s="459"/>
      <c r="T23" s="459"/>
      <c r="U23" s="443" t="s">
        <v>192</v>
      </c>
      <c r="V23" s="443"/>
    </row>
    <row r="24" spans="1:22" ht="19.5" customHeight="1">
      <c r="A24" s="58"/>
      <c r="B24" s="59" t="s">
        <v>259</v>
      </c>
      <c r="C24" s="59"/>
      <c r="D24" s="59"/>
      <c r="E24" s="59"/>
      <c r="F24" s="59"/>
      <c r="G24" s="59"/>
      <c r="K24" s="61"/>
      <c r="L24" s="62"/>
      <c r="M24" s="63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21.75" customHeight="1">
      <c r="A25" s="60"/>
      <c r="L25" s="63"/>
      <c r="M25" s="55"/>
      <c r="N25" s="332"/>
      <c r="O25" s="332"/>
      <c r="P25" s="332"/>
      <c r="Q25" s="332"/>
      <c r="R25" s="332"/>
      <c r="S25" s="332"/>
      <c r="T25" s="332"/>
      <c r="U25" s="55"/>
      <c r="V25" s="55"/>
    </row>
    <row r="26" spans="1:22" ht="21.75" customHeight="1">
      <c r="A26" s="60"/>
      <c r="B26" s="59" t="s">
        <v>260</v>
      </c>
      <c r="C26" s="59"/>
      <c r="D26" s="59"/>
      <c r="E26" s="59"/>
      <c r="F26" s="59"/>
      <c r="G26" s="30" t="s">
        <v>261</v>
      </c>
      <c r="I26" s="64"/>
      <c r="J26" s="64"/>
      <c r="O26" s="65"/>
      <c r="P26" s="65"/>
      <c r="Q26" s="66"/>
      <c r="R26" s="66"/>
      <c r="T26" s="66"/>
      <c r="U26" s="66"/>
      <c r="V26" s="55"/>
    </row>
    <row r="27" spans="1:22" ht="30" customHeight="1">
      <c r="A27" s="60"/>
      <c r="B27" s="59" t="s">
        <v>279</v>
      </c>
      <c r="C27" s="59"/>
      <c r="D27" s="59"/>
      <c r="E27" s="59"/>
      <c r="F27" s="59"/>
      <c r="I27" s="59"/>
      <c r="J27" s="61"/>
      <c r="L27" s="62"/>
      <c r="M27" s="62"/>
      <c r="N27" s="62"/>
      <c r="O27" s="63"/>
      <c r="P27" s="55"/>
      <c r="Q27" s="55"/>
      <c r="R27" s="64"/>
      <c r="S27" s="64"/>
      <c r="T27" s="64"/>
      <c r="U27" s="64"/>
      <c r="V27" s="64"/>
    </row>
    <row r="28" spans="1:22" ht="21.75" customHeight="1">
      <c r="A28" s="60"/>
      <c r="B28" s="59"/>
      <c r="C28" s="61"/>
      <c r="D28" s="132" t="s">
        <v>193</v>
      </c>
      <c r="E28" s="132"/>
      <c r="F28" s="132"/>
      <c r="O28" s="59"/>
      <c r="P28" s="61"/>
      <c r="Q28" s="104"/>
      <c r="R28" s="104"/>
      <c r="S28" s="104"/>
      <c r="T28" s="55"/>
      <c r="U28" s="55"/>
      <c r="V28" s="55"/>
    </row>
    <row r="29" spans="1:22" ht="21.75" customHeight="1">
      <c r="A29" s="60"/>
      <c r="B29" s="59"/>
      <c r="C29" s="59"/>
      <c r="D29" s="59"/>
      <c r="E29" s="59"/>
      <c r="F29" s="59"/>
      <c r="O29" s="59"/>
      <c r="P29" s="61"/>
      <c r="Q29" s="104"/>
      <c r="R29" s="104"/>
      <c r="S29" s="104"/>
      <c r="T29" s="55"/>
      <c r="U29" s="55"/>
      <c r="V29" s="55"/>
    </row>
    <row r="30" spans="1:22" ht="15" customHeight="1">
      <c r="A30" s="60"/>
      <c r="B30" s="59" t="s">
        <v>262</v>
      </c>
      <c r="C30" s="59"/>
      <c r="D30" s="59"/>
      <c r="E30" s="59"/>
      <c r="F30" s="59"/>
      <c r="G30" s="30" t="s">
        <v>263</v>
      </c>
      <c r="I30" s="59"/>
      <c r="J30" s="61"/>
      <c r="K30" s="104"/>
      <c r="L30" s="104"/>
      <c r="M30" s="104"/>
      <c r="N30" s="64"/>
      <c r="O30" s="64"/>
      <c r="P30" s="64"/>
      <c r="Q30" s="66"/>
      <c r="R30" s="66"/>
      <c r="S30" s="66"/>
      <c r="T30" s="66"/>
      <c r="U30" s="66"/>
      <c r="V30" s="66"/>
    </row>
    <row r="31" spans="1:22" ht="21.75" customHeight="1">
      <c r="A31" s="60"/>
      <c r="B31" s="59" t="s">
        <v>280</v>
      </c>
      <c r="C31" s="59"/>
      <c r="D31" s="59"/>
      <c r="E31" s="59"/>
      <c r="F31" s="59"/>
      <c r="I31" s="59"/>
      <c r="J31" s="61"/>
      <c r="K31" s="62"/>
      <c r="L31" s="62"/>
      <c r="M31" s="62"/>
      <c r="N31" s="62"/>
      <c r="O31" s="63"/>
      <c r="P31" s="55"/>
      <c r="Q31" s="55"/>
      <c r="R31" s="64"/>
      <c r="S31" s="64"/>
      <c r="T31" s="64"/>
      <c r="U31" s="64"/>
      <c r="V31" s="64"/>
    </row>
    <row r="32" spans="1:22" ht="21.75" customHeight="1">
      <c r="A32" s="60"/>
      <c r="B32" s="59"/>
      <c r="C32" s="61"/>
      <c r="D32" s="132" t="s">
        <v>281</v>
      </c>
      <c r="E32" s="132"/>
      <c r="F32" s="132"/>
      <c r="G32" s="59"/>
      <c r="H32" s="59"/>
      <c r="O32" s="59"/>
      <c r="P32" s="61"/>
      <c r="Q32" s="104"/>
      <c r="R32" s="104"/>
      <c r="S32" s="104"/>
      <c r="T32" s="63"/>
      <c r="U32" s="55"/>
      <c r="V32" s="55"/>
    </row>
    <row r="33" spans="1:22" ht="21.75" customHeight="1">
      <c r="A33" s="60"/>
      <c r="B33" s="59"/>
      <c r="C33" s="59"/>
      <c r="D33" s="59"/>
      <c r="E33" s="59"/>
      <c r="F33" s="59"/>
      <c r="G33" s="59"/>
      <c r="H33" s="61"/>
      <c r="O33" s="59"/>
      <c r="P33" s="61"/>
      <c r="Q33" s="104"/>
      <c r="R33" s="104"/>
      <c r="S33" s="104"/>
      <c r="T33" s="63"/>
      <c r="U33" s="55"/>
      <c r="V33" s="55"/>
    </row>
    <row r="34" spans="1:22" ht="14.25" customHeight="1">
      <c r="A34" s="47"/>
      <c r="B34" s="59" t="s">
        <v>264</v>
      </c>
      <c r="C34" s="59"/>
      <c r="D34" s="59"/>
      <c r="E34" s="59"/>
      <c r="F34" s="59"/>
      <c r="G34" s="59" t="s">
        <v>263</v>
      </c>
      <c r="I34" s="132"/>
      <c r="J34" s="104"/>
      <c r="K34" s="104"/>
      <c r="L34" s="63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1.75" customHeight="1">
      <c r="B35" s="334" t="s">
        <v>282</v>
      </c>
      <c r="C35" s="334"/>
      <c r="D35" s="334"/>
      <c r="E35" s="334"/>
      <c r="F35" s="334"/>
      <c r="G35" s="334"/>
      <c r="I35" s="61"/>
      <c r="J35" s="62"/>
      <c r="K35" s="62"/>
      <c r="L35" s="62"/>
      <c r="M35" s="62"/>
      <c r="N35" s="62"/>
      <c r="O35" s="63"/>
      <c r="P35" s="55"/>
      <c r="Q35" s="55"/>
      <c r="R35" s="64"/>
      <c r="S35" s="64"/>
      <c r="T35" s="64"/>
      <c r="U35" s="64"/>
      <c r="V35" s="47"/>
    </row>
    <row r="36" spans="1:22" ht="21.75" customHeight="1">
      <c r="B36" s="334" t="s">
        <v>283</v>
      </c>
      <c r="C36" s="334"/>
      <c r="D36" s="334"/>
      <c r="E36" s="334"/>
      <c r="F36" s="334"/>
      <c r="G36" s="334"/>
      <c r="N36" s="61"/>
      <c r="O36" s="65"/>
      <c r="P36" s="65"/>
      <c r="Q36" s="65"/>
      <c r="R36" s="67"/>
      <c r="S36" s="67"/>
      <c r="T36" s="67"/>
      <c r="U36" s="67"/>
      <c r="V36" s="67"/>
    </row>
    <row r="37" spans="1:22" ht="21.75" customHeight="1">
      <c r="B37" s="333"/>
      <c r="C37" s="333"/>
      <c r="D37" s="333"/>
      <c r="E37" s="333"/>
      <c r="F37" s="333"/>
      <c r="G37" s="333"/>
      <c r="Q37" s="104"/>
      <c r="R37" s="104"/>
      <c r="S37" s="104"/>
    </row>
  </sheetData>
  <mergeCells count="86">
    <mergeCell ref="Q23:T23"/>
    <mergeCell ref="B20:H20"/>
    <mergeCell ref="I20:J20"/>
    <mergeCell ref="K20:N20"/>
    <mergeCell ref="O20:Q20"/>
    <mergeCell ref="R20:T20"/>
    <mergeCell ref="B19:H19"/>
    <mergeCell ref="I19:J19"/>
    <mergeCell ref="K19:N19"/>
    <mergeCell ref="K23:L23"/>
    <mergeCell ref="N23:P23"/>
    <mergeCell ref="B37:G37"/>
    <mergeCell ref="B23:E23"/>
    <mergeCell ref="F23:G23"/>
    <mergeCell ref="H23:I23"/>
    <mergeCell ref="U21:V21"/>
    <mergeCell ref="B21:H21"/>
    <mergeCell ref="I21:J21"/>
    <mergeCell ref="U23:V23"/>
    <mergeCell ref="N22:Q22"/>
    <mergeCell ref="R22:T22"/>
    <mergeCell ref="U22:V22"/>
    <mergeCell ref="B36:G36"/>
    <mergeCell ref="N25:T25"/>
    <mergeCell ref="K21:N21"/>
    <mergeCell ref="O21:Q21"/>
    <mergeCell ref="R21:T21"/>
    <mergeCell ref="U20:V20"/>
    <mergeCell ref="O18:Q18"/>
    <mergeCell ref="O19:Q19"/>
    <mergeCell ref="R19:T19"/>
    <mergeCell ref="U17:V17"/>
    <mergeCell ref="U18:V18"/>
    <mergeCell ref="U19:V19"/>
    <mergeCell ref="R18:T18"/>
    <mergeCell ref="O17:Q17"/>
    <mergeCell ref="R17:T17"/>
    <mergeCell ref="B18:H18"/>
    <mergeCell ref="I18:J18"/>
    <mergeCell ref="K18:N18"/>
    <mergeCell ref="B13:J13"/>
    <mergeCell ref="K13:N13"/>
    <mergeCell ref="B15:J15"/>
    <mergeCell ref="K15:N15"/>
    <mergeCell ref="B17:J17"/>
    <mergeCell ref="K17:N17"/>
    <mergeCell ref="O13:Q13"/>
    <mergeCell ref="R13:T13"/>
    <mergeCell ref="U13:V13"/>
    <mergeCell ref="B16:J16"/>
    <mergeCell ref="K16:N16"/>
    <mergeCell ref="O16:Q16"/>
    <mergeCell ref="R16:T16"/>
    <mergeCell ref="U16:V16"/>
    <mergeCell ref="B14:J14"/>
    <mergeCell ref="K14:N14"/>
    <mergeCell ref="O14:Q14"/>
    <mergeCell ref="R14:T14"/>
    <mergeCell ref="O15:Q15"/>
    <mergeCell ref="R15:T15"/>
    <mergeCell ref="B11:J11"/>
    <mergeCell ref="K11:N11"/>
    <mergeCell ref="O11:Q11"/>
    <mergeCell ref="R11:T11"/>
    <mergeCell ref="U11:V11"/>
    <mergeCell ref="K12:N12"/>
    <mergeCell ref="O12:Q12"/>
    <mergeCell ref="R12:T12"/>
    <mergeCell ref="U12:V12"/>
    <mergeCell ref="U10:V10"/>
    <mergeCell ref="B35:G35"/>
    <mergeCell ref="T1:V1"/>
    <mergeCell ref="O9:Q9"/>
    <mergeCell ref="R9:T9"/>
    <mergeCell ref="A2:V2"/>
    <mergeCell ref="A3:C3"/>
    <mergeCell ref="A4:D4"/>
    <mergeCell ref="A5:C5"/>
    <mergeCell ref="A6:C6"/>
    <mergeCell ref="A8:F8"/>
    <mergeCell ref="G8:H8"/>
    <mergeCell ref="J8:K8"/>
    <mergeCell ref="H9:I9"/>
    <mergeCell ref="J9:N9"/>
    <mergeCell ref="A7:E7"/>
    <mergeCell ref="B12:J12"/>
  </mergeCells>
  <printOptions horizontalCentered="1"/>
  <pageMargins left="0.51181102362204722" right="0.27559055118110237" top="0.35433070866141736" bottom="0.31496062992125984" header="0" footer="0"/>
  <pageSetup paperSize="9" orientation="portrait" r:id="rId1"/>
  <ignoredErrors>
    <ignoredError sqref="K12:N13 L15:N15 L14:N14 L16:N16 K15 K16 K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K57"/>
  <sheetViews>
    <sheetView showGridLines="0" view="pageBreakPreview" topLeftCell="A43" zoomScaleNormal="115" zoomScaleSheetLayoutView="100" workbookViewId="0">
      <selection activeCell="N10" sqref="N10"/>
    </sheetView>
  </sheetViews>
  <sheetFormatPr defaultRowHeight="21.75" customHeight="1"/>
  <cols>
    <col min="1" max="1" width="6.28515625" style="30" customWidth="1"/>
    <col min="2" max="2" width="24.28515625" style="30" customWidth="1"/>
    <col min="3" max="3" width="24.140625" style="30" customWidth="1"/>
    <col min="4" max="4" width="10.140625" style="30" customWidth="1"/>
    <col min="5" max="5" width="7.85546875" style="30" customWidth="1"/>
    <col min="6" max="9" width="10.7109375" style="30" customWidth="1"/>
    <col min="10" max="10" width="13.5703125" style="30" customWidth="1"/>
    <col min="11" max="11" width="10" style="30" customWidth="1"/>
    <col min="12" max="16384" width="9.140625" style="30"/>
  </cols>
  <sheetData>
    <row r="1" spans="1:11" ht="23.1" customHeight="1">
      <c r="A1" s="475" t="s">
        <v>152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1" ht="21.75" customHeight="1">
      <c r="A2" s="476" t="s">
        <v>153</v>
      </c>
      <c r="B2" s="476"/>
      <c r="C2" s="68" t="s">
        <v>33</v>
      </c>
      <c r="D2" s="68"/>
      <c r="E2" s="68"/>
      <c r="F2" s="69"/>
      <c r="G2" s="69"/>
      <c r="H2" s="69"/>
      <c r="I2" s="69"/>
      <c r="J2" s="69"/>
      <c r="K2" s="68"/>
    </row>
    <row r="3" spans="1:11" ht="21.75" customHeight="1">
      <c r="A3" s="477" t="s">
        <v>155</v>
      </c>
      <c r="B3" s="477"/>
      <c r="C3" s="70" t="str">
        <f>ปร.6!E3</f>
        <v>ปรับปรุงศูนย์พัฒนาเด็กเล็กวัดนิยมธรรมวราราม</v>
      </c>
      <c r="D3" s="70"/>
      <c r="E3" s="70"/>
      <c r="F3" s="69"/>
      <c r="G3" s="69"/>
      <c r="H3" s="69"/>
      <c r="I3" s="69"/>
      <c r="J3" s="69"/>
      <c r="K3" s="68"/>
    </row>
    <row r="4" spans="1:11" ht="21.75" customHeight="1">
      <c r="A4" s="477" t="s">
        <v>64</v>
      </c>
      <c r="B4" s="477"/>
      <c r="C4" s="70" t="str">
        <f>ปร.6!E4</f>
        <v>บ้านหนองฟัก หมู่ที่ 2 ตำบลทุ่งบัว อำเภอกำแพงแสน จังหวัดนครปฐม</v>
      </c>
      <c r="D4" s="70"/>
      <c r="E4" s="70"/>
      <c r="J4" s="71" t="s">
        <v>65</v>
      </c>
      <c r="K4" s="69">
        <f>ปร.6!E5</f>
        <v>0</v>
      </c>
    </row>
    <row r="5" spans="1:11" ht="21.75" customHeight="1">
      <c r="A5" s="478" t="s">
        <v>190</v>
      </c>
      <c r="B5" s="478"/>
      <c r="C5" s="479" t="str">
        <f>ปร.6!F6</f>
        <v>องค์การบริหารส่วนตำบลทุ่งบัว   อำเภอกำแพงแสน   จังหวัดนครปฐม</v>
      </c>
      <c r="D5" s="479"/>
      <c r="E5" s="479"/>
      <c r="F5" s="479"/>
      <c r="G5" s="479"/>
      <c r="H5" s="479"/>
      <c r="I5" s="479"/>
      <c r="J5" s="72"/>
      <c r="K5" s="35"/>
    </row>
    <row r="6" spans="1:11" ht="21.75" customHeight="1">
      <c r="A6" s="478" t="s">
        <v>156</v>
      </c>
      <c r="B6" s="478"/>
      <c r="C6" s="480" t="s">
        <v>195</v>
      </c>
      <c r="D6" s="480"/>
      <c r="E6" s="480"/>
      <c r="F6" s="73" t="s">
        <v>68</v>
      </c>
      <c r="G6" s="74">
        <v>6</v>
      </c>
      <c r="H6" s="73" t="s">
        <v>78</v>
      </c>
      <c r="I6" s="74" t="str">
        <f>ปร.6!K8</f>
        <v>พฤษภาคม</v>
      </c>
      <c r="J6" s="73" t="s">
        <v>79</v>
      </c>
      <c r="K6" s="75">
        <f>ปร.6!S8</f>
        <v>2560</v>
      </c>
    </row>
    <row r="7" spans="1:11" ht="21.75" customHeight="1" thickBot="1">
      <c r="A7" s="470"/>
      <c r="B7" s="470"/>
      <c r="C7" s="76"/>
      <c r="D7" s="471"/>
      <c r="E7" s="471"/>
      <c r="F7" s="471"/>
      <c r="G7" s="472"/>
      <c r="H7" s="472"/>
      <c r="I7" s="472"/>
      <c r="J7" s="472"/>
      <c r="K7" s="77" t="s">
        <v>69</v>
      </c>
    </row>
    <row r="8" spans="1:11" ht="21.75" customHeight="1" thickTop="1">
      <c r="A8" s="378" t="s">
        <v>70</v>
      </c>
      <c r="B8" s="466" t="s">
        <v>71</v>
      </c>
      <c r="C8" s="467"/>
      <c r="D8" s="378" t="s">
        <v>72</v>
      </c>
      <c r="E8" s="378" t="s">
        <v>73</v>
      </c>
      <c r="F8" s="473" t="s">
        <v>157</v>
      </c>
      <c r="G8" s="474"/>
      <c r="H8" s="473" t="s">
        <v>158</v>
      </c>
      <c r="I8" s="474"/>
      <c r="J8" s="483" t="s">
        <v>278</v>
      </c>
      <c r="K8" s="378" t="s">
        <v>48</v>
      </c>
    </row>
    <row r="9" spans="1:11" ht="21.75" customHeight="1" thickBot="1">
      <c r="A9" s="340"/>
      <c r="B9" s="468"/>
      <c r="C9" s="469"/>
      <c r="D9" s="340"/>
      <c r="E9" s="340"/>
      <c r="F9" s="78" t="s">
        <v>159</v>
      </c>
      <c r="G9" s="78" t="s">
        <v>75</v>
      </c>
      <c r="H9" s="78" t="s">
        <v>159</v>
      </c>
      <c r="I9" s="78" t="s">
        <v>75</v>
      </c>
      <c r="J9" s="484"/>
      <c r="K9" s="340"/>
    </row>
    <row r="10" spans="1:11" ht="21.75" customHeight="1" thickTop="1">
      <c r="A10" s="21">
        <v>1</v>
      </c>
      <c r="B10" s="481" t="s">
        <v>171</v>
      </c>
      <c r="C10" s="482"/>
      <c r="D10" s="22"/>
      <c r="E10" s="23"/>
      <c r="F10" s="23"/>
      <c r="G10" s="23"/>
      <c r="H10" s="23"/>
      <c r="I10" s="23"/>
      <c r="J10" s="23"/>
      <c r="K10" s="23"/>
    </row>
    <row r="11" spans="1:11" ht="21.75" customHeight="1">
      <c r="A11" s="79"/>
      <c r="B11" s="460" t="s">
        <v>197</v>
      </c>
      <c r="C11" s="461"/>
      <c r="D11" s="24">
        <v>3.2</v>
      </c>
      <c r="E11" s="27" t="s">
        <v>85</v>
      </c>
      <c r="F11" s="25">
        <v>0</v>
      </c>
      <c r="G11" s="24">
        <f t="shared" ref="G11" si="0">ROUNDDOWN(F11*D11,2)</f>
        <v>0</v>
      </c>
      <c r="H11" s="25">
        <v>99</v>
      </c>
      <c r="I11" s="25">
        <f t="shared" ref="I11:I14" si="1">ROUNDDOWN(H11*D11,2)</f>
        <v>316.8</v>
      </c>
      <c r="J11" s="25">
        <f t="shared" ref="J11:J14" si="2">ROUNDDOWN(I11+G11,2)</f>
        <v>316.8</v>
      </c>
      <c r="K11" s="25"/>
    </row>
    <row r="12" spans="1:11" ht="21.75" customHeight="1">
      <c r="A12" s="79"/>
      <c r="B12" s="460" t="s">
        <v>198</v>
      </c>
      <c r="C12" s="461"/>
      <c r="D12" s="24">
        <f>5.45+14+(152*0.05*1.25)</f>
        <v>28.95</v>
      </c>
      <c r="E12" s="27" t="s">
        <v>85</v>
      </c>
      <c r="F12" s="25">
        <v>420.56</v>
      </c>
      <c r="G12" s="24">
        <f t="shared" ref="G12" si="3">ROUNDDOWN(F12*D12,2)</f>
        <v>12175.21</v>
      </c>
      <c r="H12" s="25">
        <v>99</v>
      </c>
      <c r="I12" s="25">
        <f t="shared" ref="I12" si="4">ROUNDDOWN(H12*D12,2)</f>
        <v>2866.05</v>
      </c>
      <c r="J12" s="25">
        <f t="shared" ref="J12" si="5">ROUNDDOWN(I12+G12,2)</f>
        <v>15041.26</v>
      </c>
      <c r="K12" s="25"/>
    </row>
    <row r="13" spans="1:11" ht="21.75" customHeight="1">
      <c r="A13" s="79"/>
      <c r="B13" s="460" t="s">
        <v>199</v>
      </c>
      <c r="C13" s="461"/>
      <c r="D13" s="24">
        <v>0.13</v>
      </c>
      <c r="E13" s="27" t="s">
        <v>85</v>
      </c>
      <c r="F13" s="25">
        <f>สูตรวัสดุมวลรวม!G11</f>
        <v>1461.3398</v>
      </c>
      <c r="G13" s="24">
        <f t="shared" ref="G13" si="6">ROUNDDOWN(F13*D13,2)</f>
        <v>189.97</v>
      </c>
      <c r="H13" s="25">
        <v>398</v>
      </c>
      <c r="I13" s="25">
        <f t="shared" ref="I13" si="7">ROUNDDOWN(H13*D13,2)</f>
        <v>51.74</v>
      </c>
      <c r="J13" s="25">
        <f t="shared" ref="J13" si="8">ROUNDDOWN(I13+G13,2)</f>
        <v>241.71</v>
      </c>
      <c r="K13" s="25"/>
    </row>
    <row r="14" spans="1:11" ht="21.75" customHeight="1">
      <c r="A14" s="79"/>
      <c r="B14" s="460" t="s">
        <v>200</v>
      </c>
      <c r="C14" s="461"/>
      <c r="D14" s="24">
        <v>10.6</v>
      </c>
      <c r="E14" s="27" t="s">
        <v>86</v>
      </c>
      <c r="F14" s="25">
        <v>150</v>
      </c>
      <c r="G14" s="24">
        <f t="shared" ref="G14" si="9">ROUNDDOWN(F14*D14,2)</f>
        <v>1590</v>
      </c>
      <c r="H14" s="25">
        <v>133</v>
      </c>
      <c r="I14" s="25">
        <f t="shared" si="1"/>
        <v>1409.8</v>
      </c>
      <c r="J14" s="25">
        <f t="shared" si="2"/>
        <v>2999.8</v>
      </c>
      <c r="K14" s="25"/>
    </row>
    <row r="15" spans="1:11" ht="21.75" customHeight="1">
      <c r="A15" s="79"/>
      <c r="B15" s="460" t="s">
        <v>201</v>
      </c>
      <c r="C15" s="461"/>
      <c r="D15" s="24"/>
      <c r="E15" s="27"/>
      <c r="F15" s="25"/>
      <c r="G15" s="24"/>
      <c r="H15" s="25"/>
      <c r="I15" s="25"/>
      <c r="J15" s="25"/>
      <c r="K15" s="25"/>
    </row>
    <row r="16" spans="1:11" ht="21.75" customHeight="1">
      <c r="A16" s="26"/>
      <c r="B16" s="460" t="s">
        <v>202</v>
      </c>
      <c r="C16" s="461"/>
      <c r="D16" s="24">
        <v>106</v>
      </c>
      <c r="E16" s="27" t="s">
        <v>111</v>
      </c>
      <c r="F16" s="25">
        <v>21.19</v>
      </c>
      <c r="G16" s="24">
        <f t="shared" ref="G16" si="10">ROUNDDOWN(F16*D16,2)</f>
        <v>2246.14</v>
      </c>
      <c r="H16" s="25">
        <v>4.0999999999999996</v>
      </c>
      <c r="I16" s="25">
        <f t="shared" ref="I16" si="11">ROUNDDOWN(H16*D16,2)</f>
        <v>434.6</v>
      </c>
      <c r="J16" s="25">
        <f t="shared" ref="J16" si="12">ROUNDDOWN(I16+G16,2)</f>
        <v>2680.74</v>
      </c>
      <c r="K16" s="25"/>
    </row>
    <row r="17" spans="1:11" ht="21.75" customHeight="1">
      <c r="A17" s="26"/>
      <c r="B17" s="460" t="s">
        <v>203</v>
      </c>
      <c r="C17" s="461"/>
      <c r="D17" s="24">
        <v>4.5</v>
      </c>
      <c r="E17" s="27" t="s">
        <v>111</v>
      </c>
      <c r="F17" s="25">
        <v>20.99</v>
      </c>
      <c r="G17" s="24">
        <f t="shared" ref="G17:G23" si="13">ROUNDDOWN(F17*D17,2)</f>
        <v>94.45</v>
      </c>
      <c r="H17" s="25">
        <v>4.0999999999999996</v>
      </c>
      <c r="I17" s="25">
        <f t="shared" ref="I17:I23" si="14">ROUNDDOWN(H17*D17,2)</f>
        <v>18.45</v>
      </c>
      <c r="J17" s="25">
        <f t="shared" ref="J17:J23" si="15">ROUNDDOWN(I17+G17,2)</f>
        <v>112.9</v>
      </c>
      <c r="K17" s="25"/>
    </row>
    <row r="18" spans="1:11" ht="21.75" customHeight="1">
      <c r="A18" s="26"/>
      <c r="B18" s="460" t="s">
        <v>204</v>
      </c>
      <c r="C18" s="461"/>
      <c r="D18" s="24">
        <v>53.3</v>
      </c>
      <c r="E18" s="27" t="s">
        <v>111</v>
      </c>
      <c r="F18" s="25">
        <v>17.760000000000002</v>
      </c>
      <c r="G18" s="24">
        <f t="shared" si="13"/>
        <v>946.6</v>
      </c>
      <c r="H18" s="25">
        <v>4.0999999999999996</v>
      </c>
      <c r="I18" s="25">
        <f t="shared" si="14"/>
        <v>218.53</v>
      </c>
      <c r="J18" s="25">
        <f t="shared" si="15"/>
        <v>1165.1300000000001</v>
      </c>
      <c r="K18" s="25"/>
    </row>
    <row r="19" spans="1:11" ht="21.75" customHeight="1">
      <c r="A19" s="26"/>
      <c r="B19" s="460" t="s">
        <v>231</v>
      </c>
      <c r="C19" s="461"/>
      <c r="D19" s="24">
        <f>111.5+152</f>
        <v>263.5</v>
      </c>
      <c r="E19" s="27" t="s">
        <v>86</v>
      </c>
      <c r="F19" s="25">
        <v>21.5</v>
      </c>
      <c r="G19" s="24">
        <f t="shared" ref="G19" si="16">ROUNDDOWN(F19*D19,2)</f>
        <v>5665.25</v>
      </c>
      <c r="H19" s="25">
        <v>5</v>
      </c>
      <c r="I19" s="25">
        <f t="shared" ref="I19" si="17">ROUNDDOWN(H19*D19,2)</f>
        <v>1317.5</v>
      </c>
      <c r="J19" s="25">
        <f t="shared" ref="J19" si="18">ROUNDDOWN(I19+G19,2)</f>
        <v>6982.75</v>
      </c>
      <c r="K19" s="25"/>
    </row>
    <row r="20" spans="1:11" ht="21.75" customHeight="1">
      <c r="A20" s="26"/>
      <c r="B20" s="460" t="s">
        <v>205</v>
      </c>
      <c r="C20" s="461"/>
      <c r="D20" s="24">
        <f>5.7+11.2+(152*0.07)</f>
        <v>27.54</v>
      </c>
      <c r="E20" s="27" t="s">
        <v>85</v>
      </c>
      <c r="F20" s="25">
        <f>สูตรวัสดุมวลรวม!G17</f>
        <v>1692.7929999999999</v>
      </c>
      <c r="G20" s="24">
        <f t="shared" si="13"/>
        <v>46619.51</v>
      </c>
      <c r="H20" s="25">
        <v>498</v>
      </c>
      <c r="I20" s="25">
        <f t="shared" si="14"/>
        <v>13714.92</v>
      </c>
      <c r="J20" s="25">
        <f t="shared" si="15"/>
        <v>60334.43</v>
      </c>
      <c r="K20" s="25"/>
    </row>
    <row r="21" spans="1:11" ht="21.75" customHeight="1">
      <c r="A21" s="26"/>
      <c r="B21" s="460" t="s">
        <v>206</v>
      </c>
      <c r="C21" s="461"/>
      <c r="D21" s="24"/>
      <c r="E21" s="27"/>
      <c r="F21" s="25"/>
      <c r="G21" s="24"/>
      <c r="H21" s="25"/>
      <c r="I21" s="25"/>
      <c r="J21" s="25"/>
      <c r="K21" s="25"/>
    </row>
    <row r="22" spans="1:11" ht="21.75" customHeight="1">
      <c r="A22" s="26"/>
      <c r="B22" s="460" t="s">
        <v>207</v>
      </c>
      <c r="C22" s="461"/>
      <c r="D22" s="24">
        <v>64.400000000000006</v>
      </c>
      <c r="E22" s="27" t="s">
        <v>111</v>
      </c>
      <c r="F22" s="25">
        <v>20.5</v>
      </c>
      <c r="G22" s="24">
        <f t="shared" si="13"/>
        <v>1320.2</v>
      </c>
      <c r="H22" s="25">
        <v>10</v>
      </c>
      <c r="I22" s="25">
        <f t="shared" si="14"/>
        <v>644</v>
      </c>
      <c r="J22" s="25">
        <f t="shared" si="15"/>
        <v>1964.2</v>
      </c>
      <c r="K22" s="25"/>
    </row>
    <row r="23" spans="1:11" ht="21.75" customHeight="1">
      <c r="A23" s="26"/>
      <c r="B23" s="460" t="s">
        <v>225</v>
      </c>
      <c r="C23" s="461"/>
      <c r="D23" s="24">
        <v>36</v>
      </c>
      <c r="E23" s="27" t="s">
        <v>111</v>
      </c>
      <c r="F23" s="25">
        <v>20.5</v>
      </c>
      <c r="G23" s="24">
        <f t="shared" si="13"/>
        <v>738</v>
      </c>
      <c r="H23" s="25">
        <v>10</v>
      </c>
      <c r="I23" s="25">
        <f t="shared" si="14"/>
        <v>360</v>
      </c>
      <c r="J23" s="25">
        <f t="shared" si="15"/>
        <v>1098</v>
      </c>
      <c r="K23" s="25"/>
    </row>
    <row r="24" spans="1:11" ht="21.75" customHeight="1">
      <c r="A24" s="28"/>
      <c r="B24" s="460" t="s">
        <v>224</v>
      </c>
      <c r="C24" s="461"/>
      <c r="D24" s="24">
        <v>202</v>
      </c>
      <c r="E24" s="27" t="s">
        <v>111</v>
      </c>
      <c r="F24" s="25">
        <v>20.5</v>
      </c>
      <c r="G24" s="24">
        <f t="shared" ref="G24:G25" si="19">ROUNDDOWN(F24*D24,2)</f>
        <v>4141</v>
      </c>
      <c r="H24" s="25">
        <v>10</v>
      </c>
      <c r="I24" s="25">
        <f t="shared" ref="I24:I25" si="20">ROUNDDOWN(H24*D24,2)</f>
        <v>2020</v>
      </c>
      <c r="J24" s="25">
        <f t="shared" ref="J24:J25" si="21">ROUNDDOWN(I24+G24,2)</f>
        <v>6161</v>
      </c>
      <c r="K24" s="25"/>
    </row>
    <row r="25" spans="1:11" ht="21.75" customHeight="1">
      <c r="A25" s="26"/>
      <c r="B25" s="460" t="s">
        <v>226</v>
      </c>
      <c r="C25" s="461"/>
      <c r="D25" s="24">
        <v>200</v>
      </c>
      <c r="E25" s="27" t="s">
        <v>111</v>
      </c>
      <c r="F25" s="25">
        <v>20.5</v>
      </c>
      <c r="G25" s="24">
        <f t="shared" si="19"/>
        <v>4100</v>
      </c>
      <c r="H25" s="25">
        <v>10</v>
      </c>
      <c r="I25" s="25">
        <f t="shared" si="20"/>
        <v>2000</v>
      </c>
      <c r="J25" s="25">
        <f t="shared" si="21"/>
        <v>6100</v>
      </c>
      <c r="K25" s="25"/>
    </row>
    <row r="26" spans="1:11" ht="21.75" customHeight="1">
      <c r="A26" s="29"/>
      <c r="B26" s="133" t="s">
        <v>209</v>
      </c>
      <c r="C26" s="134"/>
      <c r="D26" s="133"/>
      <c r="E26" s="134"/>
      <c r="F26" s="133"/>
      <c r="G26" s="134"/>
      <c r="H26" s="133"/>
      <c r="I26" s="134"/>
      <c r="J26" s="133">
        <f>SUM(J11:J25)</f>
        <v>105198.72</v>
      </c>
      <c r="K26" s="82"/>
    </row>
    <row r="27" spans="1:11" ht="21.75" customHeight="1">
      <c r="A27" s="21">
        <v>2</v>
      </c>
      <c r="B27" s="101" t="s">
        <v>208</v>
      </c>
      <c r="C27" s="102"/>
      <c r="D27" s="22"/>
      <c r="E27" s="23"/>
      <c r="F27" s="23"/>
      <c r="G27" s="23"/>
      <c r="H27" s="23"/>
      <c r="I27" s="23"/>
      <c r="J27" s="23"/>
      <c r="K27" s="23"/>
    </row>
    <row r="28" spans="1:11" ht="21.75" customHeight="1">
      <c r="A28" s="79"/>
      <c r="B28" s="460" t="s">
        <v>210</v>
      </c>
      <c r="C28" s="461"/>
      <c r="D28" s="24">
        <v>47</v>
      </c>
      <c r="E28" s="27" t="s">
        <v>86</v>
      </c>
      <c r="F28" s="25">
        <v>185</v>
      </c>
      <c r="G28" s="24">
        <f t="shared" ref="G28:G31" si="22">ROUNDDOWN(F28*D28,2)</f>
        <v>8695</v>
      </c>
      <c r="H28" s="25">
        <v>70</v>
      </c>
      <c r="I28" s="25">
        <f t="shared" ref="I28:I31" si="23">ROUNDDOWN(H28*D28,2)</f>
        <v>3290</v>
      </c>
      <c r="J28" s="25">
        <f t="shared" ref="J28:J31" si="24">ROUNDDOWN(I28+G28,2)</f>
        <v>11985</v>
      </c>
      <c r="K28" s="25"/>
    </row>
    <row r="29" spans="1:11" ht="21.75" customHeight="1">
      <c r="A29" s="79"/>
      <c r="B29" s="460" t="s">
        <v>211</v>
      </c>
      <c r="C29" s="461"/>
      <c r="D29" s="24">
        <v>16</v>
      </c>
      <c r="E29" s="27" t="s">
        <v>189</v>
      </c>
      <c r="F29" s="25">
        <v>85</v>
      </c>
      <c r="G29" s="24">
        <f t="shared" si="22"/>
        <v>1360</v>
      </c>
      <c r="H29" s="25">
        <v>45</v>
      </c>
      <c r="I29" s="25">
        <f t="shared" si="23"/>
        <v>720</v>
      </c>
      <c r="J29" s="25">
        <f t="shared" si="24"/>
        <v>2080</v>
      </c>
      <c r="K29" s="25"/>
    </row>
    <row r="30" spans="1:11" ht="21.75" customHeight="1">
      <c r="A30" s="79"/>
      <c r="B30" s="460" t="s">
        <v>227</v>
      </c>
      <c r="C30" s="461"/>
      <c r="D30" s="24">
        <v>11.2</v>
      </c>
      <c r="E30" s="27" t="s">
        <v>86</v>
      </c>
      <c r="F30" s="25">
        <f>สูตรวัสดุมวลรวม!G38</f>
        <v>203.6772</v>
      </c>
      <c r="G30" s="24">
        <f t="shared" si="22"/>
        <v>2281.1799999999998</v>
      </c>
      <c r="H30" s="25">
        <v>89</v>
      </c>
      <c r="I30" s="25">
        <f t="shared" si="23"/>
        <v>996.8</v>
      </c>
      <c r="J30" s="25">
        <f t="shared" si="24"/>
        <v>3277.98</v>
      </c>
      <c r="K30" s="25"/>
    </row>
    <row r="31" spans="1:11" ht="21.75" customHeight="1">
      <c r="A31" s="79"/>
      <c r="B31" s="460" t="s">
        <v>212</v>
      </c>
      <c r="C31" s="461"/>
      <c r="D31" s="24">
        <v>22.4</v>
      </c>
      <c r="E31" s="27" t="s">
        <v>86</v>
      </c>
      <c r="F31" s="25">
        <f>สูตรวัสดุมวลรวม!G45</f>
        <v>49.106800000000007</v>
      </c>
      <c r="G31" s="24">
        <f t="shared" si="22"/>
        <v>1099.99</v>
      </c>
      <c r="H31" s="25">
        <v>82</v>
      </c>
      <c r="I31" s="25">
        <f t="shared" si="23"/>
        <v>1836.8</v>
      </c>
      <c r="J31" s="25">
        <f t="shared" si="24"/>
        <v>2936.79</v>
      </c>
      <c r="K31" s="25"/>
    </row>
    <row r="32" spans="1:11" ht="21.75" customHeight="1">
      <c r="A32" s="79"/>
      <c r="B32" s="460" t="s">
        <v>213</v>
      </c>
      <c r="C32" s="461"/>
      <c r="D32" s="24">
        <v>11.2</v>
      </c>
      <c r="E32" s="27" t="s">
        <v>86</v>
      </c>
      <c r="F32" s="25">
        <f>สูตรวัสดุมวลรวม!G52</f>
        <v>365.52460000000002</v>
      </c>
      <c r="G32" s="24">
        <f t="shared" ref="G32:G35" si="25">ROUNDDOWN(F32*D32,2)</f>
        <v>4093.87</v>
      </c>
      <c r="H32" s="25">
        <v>189</v>
      </c>
      <c r="I32" s="25">
        <f t="shared" ref="I32:I35" si="26">ROUNDDOWN(H32*D32,2)</f>
        <v>2116.8000000000002</v>
      </c>
      <c r="J32" s="25">
        <f t="shared" ref="J32:J35" si="27">ROUNDDOWN(I32+G32,2)</f>
        <v>6210.67</v>
      </c>
      <c r="K32" s="25"/>
    </row>
    <row r="33" spans="1:11" ht="21.75" customHeight="1">
      <c r="A33" s="26"/>
      <c r="B33" s="460" t="s">
        <v>214</v>
      </c>
      <c r="C33" s="461"/>
      <c r="D33" s="24">
        <v>20</v>
      </c>
      <c r="E33" s="27" t="s">
        <v>86</v>
      </c>
      <c r="F33" s="25">
        <v>1200</v>
      </c>
      <c r="G33" s="24">
        <f t="shared" si="25"/>
        <v>24000</v>
      </c>
      <c r="H33" s="25">
        <v>0</v>
      </c>
      <c r="I33" s="25">
        <f t="shared" si="26"/>
        <v>0</v>
      </c>
      <c r="J33" s="25">
        <f t="shared" si="27"/>
        <v>24000</v>
      </c>
      <c r="K33" s="25"/>
    </row>
    <row r="34" spans="1:11" ht="21.75" customHeight="1">
      <c r="A34" s="26"/>
      <c r="B34" s="460" t="s">
        <v>228</v>
      </c>
      <c r="C34" s="461"/>
      <c r="D34" s="24">
        <v>7.4</v>
      </c>
      <c r="E34" s="27" t="s">
        <v>86</v>
      </c>
      <c r="F34" s="25">
        <v>1950</v>
      </c>
      <c r="G34" s="24">
        <f t="shared" ref="G34" si="28">ROUNDDOWN(F34*D34,2)</f>
        <v>14430</v>
      </c>
      <c r="H34" s="25">
        <v>0</v>
      </c>
      <c r="I34" s="25">
        <f t="shared" ref="I34" si="29">ROUNDDOWN(H34*D34,2)</f>
        <v>0</v>
      </c>
      <c r="J34" s="25">
        <f t="shared" ref="J34" si="30">ROUNDDOWN(I34+G34,2)</f>
        <v>14430</v>
      </c>
      <c r="K34" s="25"/>
    </row>
    <row r="35" spans="1:11" ht="21.75" customHeight="1">
      <c r="A35" s="26"/>
      <c r="B35" s="460" t="s">
        <v>229</v>
      </c>
      <c r="C35" s="461"/>
      <c r="D35" s="24">
        <v>37.799999999999997</v>
      </c>
      <c r="E35" s="27" t="s">
        <v>86</v>
      </c>
      <c r="F35" s="25">
        <f>สูตรวัสดุมวลรวม!G60</f>
        <v>442.34479999999991</v>
      </c>
      <c r="G35" s="24">
        <f t="shared" si="25"/>
        <v>16720.63</v>
      </c>
      <c r="H35" s="25">
        <v>174</v>
      </c>
      <c r="I35" s="25">
        <f t="shared" si="26"/>
        <v>6577.2</v>
      </c>
      <c r="J35" s="25">
        <f t="shared" si="27"/>
        <v>23297.83</v>
      </c>
      <c r="K35" s="25"/>
    </row>
    <row r="36" spans="1:11" ht="21.75" customHeight="1">
      <c r="A36" s="26"/>
      <c r="B36" s="460" t="s">
        <v>230</v>
      </c>
      <c r="C36" s="461"/>
      <c r="D36" s="24"/>
      <c r="E36" s="27"/>
      <c r="F36" s="25"/>
      <c r="G36" s="24"/>
      <c r="H36" s="25"/>
      <c r="I36" s="25"/>
      <c r="J36" s="25"/>
      <c r="K36" s="25"/>
    </row>
    <row r="37" spans="1:11" ht="21.75" customHeight="1">
      <c r="A37" s="26"/>
      <c r="B37" s="460" t="s">
        <v>215</v>
      </c>
      <c r="C37" s="461"/>
      <c r="D37" s="24">
        <v>52</v>
      </c>
      <c r="E37" s="27" t="s">
        <v>86</v>
      </c>
      <c r="F37" s="25">
        <v>35</v>
      </c>
      <c r="G37" s="24">
        <f t="shared" ref="G37:G38" si="31">ROUNDDOWN(F37*D37,2)</f>
        <v>1820</v>
      </c>
      <c r="H37" s="25">
        <v>38</v>
      </c>
      <c r="I37" s="25">
        <f t="shared" ref="I37:I38" si="32">ROUNDDOWN(H37*D37,2)</f>
        <v>1976</v>
      </c>
      <c r="J37" s="25">
        <f t="shared" ref="J37:J38" si="33">ROUNDDOWN(I37+G37,2)</f>
        <v>3796</v>
      </c>
      <c r="K37" s="25"/>
    </row>
    <row r="38" spans="1:11" ht="21.75" customHeight="1">
      <c r="A38" s="26"/>
      <c r="B38" s="460" t="s">
        <v>216</v>
      </c>
      <c r="C38" s="461"/>
      <c r="D38" s="24">
        <v>11.2</v>
      </c>
      <c r="E38" s="27" t="s">
        <v>86</v>
      </c>
      <c r="F38" s="25">
        <f>สูตรวัสดุมวลรวม!G67</f>
        <v>42.605685714285713</v>
      </c>
      <c r="G38" s="24">
        <f t="shared" si="31"/>
        <v>477.18</v>
      </c>
      <c r="H38" s="25">
        <v>32</v>
      </c>
      <c r="I38" s="25">
        <f t="shared" si="32"/>
        <v>358.4</v>
      </c>
      <c r="J38" s="25">
        <f t="shared" si="33"/>
        <v>835.58</v>
      </c>
      <c r="K38" s="25"/>
    </row>
    <row r="39" spans="1:11" ht="21.75" customHeight="1">
      <c r="A39" s="29"/>
      <c r="B39" s="133" t="s">
        <v>217</v>
      </c>
      <c r="C39" s="134"/>
      <c r="D39" s="133"/>
      <c r="E39" s="134"/>
      <c r="F39" s="133"/>
      <c r="G39" s="134"/>
      <c r="H39" s="133"/>
      <c r="I39" s="134"/>
      <c r="J39" s="133">
        <f>SUM(J28:J38)</f>
        <v>92849.85</v>
      </c>
      <c r="K39" s="82"/>
    </row>
    <row r="40" spans="1:11" ht="21.75" customHeight="1">
      <c r="A40" s="100">
        <v>3</v>
      </c>
      <c r="B40" s="464" t="s">
        <v>218</v>
      </c>
      <c r="C40" s="465"/>
      <c r="D40" s="24"/>
      <c r="E40" s="27"/>
      <c r="F40" s="25"/>
      <c r="G40" s="24"/>
      <c r="H40" s="25"/>
      <c r="I40" s="25"/>
      <c r="J40" s="25"/>
      <c r="K40" s="25"/>
    </row>
    <row r="41" spans="1:11" ht="21.75" customHeight="1">
      <c r="A41" s="26"/>
      <c r="B41" s="460" t="s">
        <v>219</v>
      </c>
      <c r="C41" s="461"/>
      <c r="D41" s="24">
        <v>20</v>
      </c>
      <c r="E41" s="27" t="s">
        <v>189</v>
      </c>
      <c r="F41" s="25">
        <v>30</v>
      </c>
      <c r="G41" s="24">
        <f t="shared" ref="G41:G45" si="34">ROUNDDOWN(F41*D41,2)</f>
        <v>600</v>
      </c>
      <c r="H41" s="25">
        <v>15</v>
      </c>
      <c r="I41" s="25">
        <f t="shared" ref="I41:I45" si="35">ROUNDDOWN(H41*D41,2)</f>
        <v>300</v>
      </c>
      <c r="J41" s="25">
        <f t="shared" ref="J41:J45" si="36">ROUNDDOWN(I41+G41,2)</f>
        <v>900</v>
      </c>
      <c r="K41" s="25"/>
    </row>
    <row r="42" spans="1:11" ht="21.75" customHeight="1">
      <c r="A42" s="26"/>
      <c r="B42" s="460" t="s">
        <v>220</v>
      </c>
      <c r="C42" s="461"/>
      <c r="D42" s="24">
        <v>30</v>
      </c>
      <c r="E42" s="27" t="s">
        <v>189</v>
      </c>
      <c r="F42" s="25">
        <v>15</v>
      </c>
      <c r="G42" s="24">
        <f t="shared" si="34"/>
        <v>450</v>
      </c>
      <c r="H42" s="25">
        <v>0</v>
      </c>
      <c r="I42" s="25">
        <f t="shared" si="35"/>
        <v>0</v>
      </c>
      <c r="J42" s="25">
        <f t="shared" si="36"/>
        <v>450</v>
      </c>
      <c r="K42" s="25"/>
    </row>
    <row r="43" spans="1:11" ht="21.75" customHeight="1">
      <c r="A43" s="26"/>
      <c r="B43" s="460" t="s">
        <v>232</v>
      </c>
      <c r="C43" s="461"/>
      <c r="D43" s="24">
        <v>2</v>
      </c>
      <c r="E43" s="27" t="s">
        <v>185</v>
      </c>
      <c r="F43" s="25">
        <v>758</v>
      </c>
      <c r="G43" s="24">
        <f t="shared" ref="G43" si="37">ROUNDDOWN(F43*D43,2)</f>
        <v>1516</v>
      </c>
      <c r="H43" s="25">
        <v>150</v>
      </c>
      <c r="I43" s="25">
        <f t="shared" ref="I43" si="38">ROUNDDOWN(H43*D43,2)</f>
        <v>300</v>
      </c>
      <c r="J43" s="25">
        <f t="shared" ref="J43" si="39">ROUNDDOWN(I43+G43,2)</f>
        <v>1816</v>
      </c>
      <c r="K43" s="25"/>
    </row>
    <row r="44" spans="1:11" ht="21.75" customHeight="1">
      <c r="A44" s="26"/>
      <c r="B44" s="460" t="s">
        <v>233</v>
      </c>
      <c r="C44" s="461"/>
      <c r="D44" s="24">
        <v>1</v>
      </c>
      <c r="E44" s="27" t="s">
        <v>185</v>
      </c>
      <c r="F44" s="25">
        <v>60</v>
      </c>
      <c r="G44" s="24">
        <f t="shared" si="34"/>
        <v>60</v>
      </c>
      <c r="H44" s="25">
        <v>150</v>
      </c>
      <c r="I44" s="25">
        <f t="shared" si="35"/>
        <v>150</v>
      </c>
      <c r="J44" s="25">
        <f t="shared" si="36"/>
        <v>210</v>
      </c>
      <c r="K44" s="25"/>
    </row>
    <row r="45" spans="1:11" ht="21.75" customHeight="1">
      <c r="A45" s="28"/>
      <c r="B45" s="460" t="s">
        <v>234</v>
      </c>
      <c r="C45" s="461"/>
      <c r="D45" s="24">
        <v>2</v>
      </c>
      <c r="E45" s="27" t="s">
        <v>185</v>
      </c>
      <c r="F45" s="25">
        <v>30</v>
      </c>
      <c r="G45" s="24">
        <f t="shared" si="34"/>
        <v>60</v>
      </c>
      <c r="H45" s="25">
        <v>150</v>
      </c>
      <c r="I45" s="25">
        <f t="shared" si="35"/>
        <v>300</v>
      </c>
      <c r="J45" s="25">
        <f t="shared" si="36"/>
        <v>360</v>
      </c>
      <c r="K45" s="25"/>
    </row>
    <row r="46" spans="1:11" ht="21.75" customHeight="1">
      <c r="A46" s="29"/>
      <c r="B46" s="133" t="s">
        <v>221</v>
      </c>
      <c r="C46" s="134"/>
      <c r="D46" s="133"/>
      <c r="E46" s="134"/>
      <c r="F46" s="133"/>
      <c r="G46" s="134"/>
      <c r="H46" s="133"/>
      <c r="I46" s="134"/>
      <c r="J46" s="133">
        <f>SUM(J41:J45)</f>
        <v>3736</v>
      </c>
      <c r="K46" s="82"/>
    </row>
    <row r="47" spans="1:11" ht="21.75" customHeight="1">
      <c r="A47" s="100">
        <v>4</v>
      </c>
      <c r="B47" s="464" t="s">
        <v>235</v>
      </c>
      <c r="C47" s="465"/>
      <c r="D47" s="24"/>
      <c r="E47" s="27"/>
      <c r="F47" s="25"/>
      <c r="G47" s="24"/>
      <c r="H47" s="25"/>
      <c r="I47" s="25"/>
      <c r="J47" s="25"/>
      <c r="K47" s="25"/>
    </row>
    <row r="48" spans="1:11" ht="21.75" customHeight="1">
      <c r="A48" s="26"/>
      <c r="B48" s="460" t="s">
        <v>236</v>
      </c>
      <c r="C48" s="461"/>
      <c r="D48" s="24">
        <v>2</v>
      </c>
      <c r="E48" s="27" t="s">
        <v>191</v>
      </c>
      <c r="F48" s="25">
        <v>1749</v>
      </c>
      <c r="G48" s="24">
        <f t="shared" ref="G48" si="40">ROUNDDOWN(F48*D48,2)</f>
        <v>3498</v>
      </c>
      <c r="H48" s="25">
        <v>400</v>
      </c>
      <c r="I48" s="25">
        <f t="shared" ref="I48" si="41">ROUNDDOWN(H48*D48,2)</f>
        <v>800</v>
      </c>
      <c r="J48" s="25">
        <f t="shared" ref="J48" si="42">ROUNDDOWN(I48+G48,2)</f>
        <v>4298</v>
      </c>
      <c r="K48" s="25"/>
    </row>
    <row r="49" spans="1:11" ht="21.75" customHeight="1">
      <c r="A49" s="29"/>
      <c r="B49" s="133" t="s">
        <v>237</v>
      </c>
      <c r="C49" s="134"/>
      <c r="D49" s="133"/>
      <c r="E49" s="134"/>
      <c r="F49" s="133"/>
      <c r="G49" s="134"/>
      <c r="H49" s="133"/>
      <c r="I49" s="134"/>
      <c r="J49" s="133">
        <f>J48</f>
        <v>4298</v>
      </c>
      <c r="K49" s="82"/>
    </row>
    <row r="50" spans="1:11" ht="21.75" customHeight="1">
      <c r="A50" s="100">
        <v>5</v>
      </c>
      <c r="B50" s="464" t="s">
        <v>238</v>
      </c>
      <c r="C50" s="465"/>
      <c r="D50" s="24"/>
      <c r="E50" s="27"/>
      <c r="F50" s="25"/>
      <c r="G50" s="24"/>
      <c r="H50" s="25"/>
      <c r="I50" s="25"/>
      <c r="J50" s="25"/>
      <c r="K50" s="25"/>
    </row>
    <row r="51" spans="1:11" ht="21.75" customHeight="1">
      <c r="A51" s="26"/>
      <c r="B51" s="460" t="s">
        <v>239</v>
      </c>
      <c r="C51" s="461"/>
      <c r="D51" s="24">
        <v>30</v>
      </c>
      <c r="E51" s="27" t="s">
        <v>189</v>
      </c>
      <c r="F51" s="25">
        <v>500</v>
      </c>
      <c r="G51" s="24">
        <f t="shared" ref="G51" si="43">ROUNDDOWN(F51*D51,2)</f>
        <v>15000</v>
      </c>
      <c r="H51" s="25">
        <v>0</v>
      </c>
      <c r="I51" s="25">
        <f t="shared" ref="I51" si="44">ROUNDDOWN(H51*D51,2)</f>
        <v>0</v>
      </c>
      <c r="J51" s="25">
        <f t="shared" ref="J51" si="45">ROUNDDOWN(I51+G51,2)</f>
        <v>15000</v>
      </c>
      <c r="K51" s="25"/>
    </row>
    <row r="52" spans="1:11" ht="21.75" customHeight="1">
      <c r="A52" s="29"/>
      <c r="B52" s="133" t="s">
        <v>244</v>
      </c>
      <c r="C52" s="134"/>
      <c r="D52" s="133"/>
      <c r="E52" s="134"/>
      <c r="F52" s="133"/>
      <c r="G52" s="134"/>
      <c r="H52" s="133"/>
      <c r="I52" s="134"/>
      <c r="J52" s="133">
        <f>J51</f>
        <v>15000</v>
      </c>
      <c r="K52" s="82"/>
    </row>
    <row r="53" spans="1:11" ht="21.75" customHeight="1">
      <c r="A53" s="135"/>
      <c r="B53" s="136"/>
      <c r="C53" s="137"/>
      <c r="D53" s="138"/>
      <c r="E53" s="139"/>
      <c r="F53" s="140"/>
      <c r="G53" s="138"/>
      <c r="H53" s="140"/>
      <c r="I53" s="140"/>
      <c r="J53" s="23"/>
      <c r="K53" s="140"/>
    </row>
    <row r="54" spans="1:11" ht="21.75" customHeight="1">
      <c r="A54" s="28"/>
      <c r="B54" s="460"/>
      <c r="C54" s="461"/>
      <c r="D54" s="24"/>
      <c r="E54" s="27"/>
      <c r="F54" s="25"/>
      <c r="G54" s="24"/>
      <c r="H54" s="25"/>
      <c r="I54" s="25"/>
      <c r="J54" s="25"/>
      <c r="K54" s="25"/>
    </row>
    <row r="55" spans="1:11" ht="21.75" customHeight="1">
      <c r="A55" s="29"/>
      <c r="B55" s="462"/>
      <c r="C55" s="463"/>
      <c r="D55" s="80"/>
      <c r="E55" s="81"/>
      <c r="F55" s="82"/>
      <c r="G55" s="80"/>
      <c r="H55" s="82"/>
      <c r="I55" s="82"/>
      <c r="J55" s="99"/>
      <c r="K55" s="82"/>
    </row>
    <row r="57" spans="1:11" ht="21.75" customHeight="1">
      <c r="I57" s="103"/>
    </row>
  </sheetData>
  <mergeCells count="59">
    <mergeCell ref="B24:C24"/>
    <mergeCell ref="B32:C32"/>
    <mergeCell ref="B14:C14"/>
    <mergeCell ref="B23:C23"/>
    <mergeCell ref="H8:I8"/>
    <mergeCell ref="E8:E9"/>
    <mergeCell ref="B28:C28"/>
    <mergeCell ref="B29:C29"/>
    <mergeCell ref="B30:C30"/>
    <mergeCell ref="B25:C25"/>
    <mergeCell ref="C6:E6"/>
    <mergeCell ref="A6:B6"/>
    <mergeCell ref="G7:H7"/>
    <mergeCell ref="B22:C22"/>
    <mergeCell ref="B12:C12"/>
    <mergeCell ref="B21:C21"/>
    <mergeCell ref="B17:C17"/>
    <mergeCell ref="B15:C15"/>
    <mergeCell ref="B16:C16"/>
    <mergeCell ref="B11:C11"/>
    <mergeCell ref="B10:C10"/>
    <mergeCell ref="B13:C13"/>
    <mergeCell ref="B18:C18"/>
    <mergeCell ref="B19:C19"/>
    <mergeCell ref="B20:C20"/>
    <mergeCell ref="A1:K1"/>
    <mergeCell ref="A2:B2"/>
    <mergeCell ref="A3:B3"/>
    <mergeCell ref="A4:B4"/>
    <mergeCell ref="A5:B5"/>
    <mergeCell ref="C5:I5"/>
    <mergeCell ref="K8:K9"/>
    <mergeCell ref="A8:A9"/>
    <mergeCell ref="B8:C9"/>
    <mergeCell ref="D8:D9"/>
    <mergeCell ref="A7:B7"/>
    <mergeCell ref="D7:F7"/>
    <mergeCell ref="I7:J7"/>
    <mergeCell ref="F8:G8"/>
    <mergeCell ref="J8:J9"/>
    <mergeCell ref="B38:C38"/>
    <mergeCell ref="B37:C37"/>
    <mergeCell ref="B31:C31"/>
    <mergeCell ref="B33:C33"/>
    <mergeCell ref="B35:C35"/>
    <mergeCell ref="B36:C36"/>
    <mergeCell ref="B34:C34"/>
    <mergeCell ref="B44:C44"/>
    <mergeCell ref="B45:C45"/>
    <mergeCell ref="B47:C47"/>
    <mergeCell ref="B40:C40"/>
    <mergeCell ref="B41:C41"/>
    <mergeCell ref="B42:C42"/>
    <mergeCell ref="B43:C43"/>
    <mergeCell ref="B54:C54"/>
    <mergeCell ref="B55:C55"/>
    <mergeCell ref="B48:C48"/>
    <mergeCell ref="B50:C50"/>
    <mergeCell ref="B51:C51"/>
  </mergeCells>
  <printOptions horizontalCentered="1"/>
  <pageMargins left="0.39370078740157483" right="0.11811023622047245" top="0.59055118110236227" bottom="0.31496062992125984" header="0.39370078740157483" footer="0.15748031496062992"/>
  <pageSetup paperSize="9" orientation="landscape" blackAndWhite="1" r:id="rId1"/>
  <headerFooter>
    <oddHeader>&amp;Rแบบ ปร.4 แผ่นที่  &amp;P / &amp;N</oddHeader>
  </headerFooter>
  <ignoredErrors>
    <ignoredError sqref="I20:J25 G20:G25 G28:G33 I28:J33 G47:J47 G11:G18 I11:J18 G19:J19 I35:J35 G35 G34:J34 G36:J38 H35 G41:J42 G44:J45 G43:I43 G48 I48:J4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V38"/>
  <sheetViews>
    <sheetView showGridLines="0" view="pageBreakPreview" zoomScaleSheetLayoutView="100" workbookViewId="0">
      <selection activeCell="K20" sqref="K20:N20"/>
    </sheetView>
  </sheetViews>
  <sheetFormatPr defaultRowHeight="21.75" customHeight="1"/>
  <cols>
    <col min="1" max="1" width="7.5703125" style="148" customWidth="1"/>
    <col min="2" max="9" width="4.85546875" style="148" customWidth="1"/>
    <col min="10" max="10" width="2.7109375" style="148" customWidth="1"/>
    <col min="11" max="17" width="3.28515625" style="148" customWidth="1"/>
    <col min="18" max="20" width="4.140625" style="148" customWidth="1"/>
    <col min="21" max="21" width="6" style="148" customWidth="1"/>
    <col min="22" max="22" width="5.28515625" style="148" customWidth="1"/>
    <col min="23" max="16384" width="9.140625" style="148"/>
  </cols>
  <sheetData>
    <row r="1" spans="1:22" ht="21.75" customHeight="1">
      <c r="U1" s="525" t="s">
        <v>162</v>
      </c>
      <c r="V1" s="525"/>
    </row>
    <row r="2" spans="1:22" ht="21.75" customHeight="1">
      <c r="A2" s="526" t="s">
        <v>163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</row>
    <row r="3" spans="1:22" ht="21.75" customHeight="1">
      <c r="A3" s="527" t="s">
        <v>153</v>
      </c>
      <c r="B3" s="527"/>
      <c r="C3" s="527"/>
      <c r="D3" s="188"/>
      <c r="E3" s="188" t="s">
        <v>154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21.75" customHeight="1">
      <c r="A4" s="485" t="s">
        <v>155</v>
      </c>
      <c r="B4" s="485"/>
      <c r="C4" s="485"/>
      <c r="D4" s="485"/>
      <c r="E4" s="190" t="str">
        <f>ปร.6!E3</f>
        <v>ปรับปรุงศูนย์พัฒนาเด็กเล็กวัดนิยมธรรมวราราม</v>
      </c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1:22" ht="21.75" customHeight="1">
      <c r="A5" s="485" t="s">
        <v>64</v>
      </c>
      <c r="B5" s="485"/>
      <c r="C5" s="485"/>
      <c r="D5" s="154"/>
      <c r="E5" s="191" t="str">
        <f>ปร.6!E4</f>
        <v>บ้านหนองฟัก หมู่ที่ 2 ตำบลทุ่งบัว อำเภอกำแพงแสน จังหวัดนครปฐม</v>
      </c>
      <c r="F5" s="190"/>
      <c r="G5" s="190"/>
      <c r="H5" s="190"/>
      <c r="I5" s="190"/>
      <c r="J5" s="190"/>
      <c r="K5" s="190"/>
      <c r="L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22" ht="21.75" customHeight="1">
      <c r="A6" s="485" t="s">
        <v>65</v>
      </c>
      <c r="B6" s="485"/>
      <c r="C6" s="485"/>
      <c r="D6" s="154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ht="21.75" customHeight="1">
      <c r="A7" s="485" t="s">
        <v>190</v>
      </c>
      <c r="B7" s="485"/>
      <c r="C7" s="485"/>
      <c r="D7" s="485"/>
      <c r="E7" s="485"/>
      <c r="F7" s="154" t="str">
        <f>ปร.6!F6</f>
        <v>องค์การบริหารส่วนตำบลทุ่งบัว   อำเภอกำแพงแสน   จังหวัดนครปฐม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</row>
    <row r="8" spans="1:22" ht="21.75" customHeight="1">
      <c r="A8" s="485" t="s">
        <v>164</v>
      </c>
      <c r="B8" s="485"/>
      <c r="C8" s="485"/>
      <c r="D8" s="485"/>
      <c r="E8" s="485"/>
      <c r="F8" s="485"/>
      <c r="G8" s="486">
        <v>1</v>
      </c>
      <c r="H8" s="486"/>
      <c r="I8" s="193"/>
      <c r="J8" s="523" t="s">
        <v>165</v>
      </c>
      <c r="K8" s="523"/>
      <c r="L8" s="194"/>
      <c r="M8" s="195"/>
      <c r="N8" s="154"/>
      <c r="O8" s="154"/>
      <c r="P8" s="154"/>
      <c r="Q8" s="154"/>
      <c r="R8" s="154"/>
      <c r="S8" s="154"/>
      <c r="T8" s="154"/>
      <c r="U8" s="154"/>
      <c r="V8" s="154"/>
    </row>
    <row r="9" spans="1:22" ht="21.75" customHeight="1">
      <c r="A9" s="196" t="s">
        <v>166</v>
      </c>
      <c r="B9" s="196"/>
      <c r="C9" s="196"/>
      <c r="D9" s="196"/>
      <c r="E9" s="196"/>
      <c r="F9" s="197"/>
      <c r="G9" s="198">
        <v>6</v>
      </c>
      <c r="H9" s="523" t="s">
        <v>78</v>
      </c>
      <c r="I9" s="523"/>
      <c r="J9" s="486" t="str">
        <f>ปร.6!K8</f>
        <v>พฤษภาคม</v>
      </c>
      <c r="K9" s="486"/>
      <c r="L9" s="486"/>
      <c r="M9" s="486"/>
      <c r="N9" s="486"/>
      <c r="O9" s="523" t="s">
        <v>79</v>
      </c>
      <c r="P9" s="523"/>
      <c r="Q9" s="523"/>
      <c r="R9" s="486">
        <f>ปร.6!S8</f>
        <v>2560</v>
      </c>
      <c r="S9" s="486"/>
      <c r="T9" s="486"/>
      <c r="U9" s="154"/>
      <c r="V9" s="199"/>
    </row>
    <row r="10" spans="1:22" s="202" customFormat="1" ht="21.75" customHeight="1" thickBot="1">
      <c r="A10" s="200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512" t="s">
        <v>69</v>
      </c>
      <c r="V10" s="512"/>
    </row>
    <row r="11" spans="1:22" ht="17.45" customHeight="1" thickTop="1">
      <c r="A11" s="378" t="s">
        <v>70</v>
      </c>
      <c r="B11" s="487" t="s">
        <v>71</v>
      </c>
      <c r="C11" s="488"/>
      <c r="D11" s="488"/>
      <c r="E11" s="488"/>
      <c r="F11" s="488"/>
      <c r="G11" s="488"/>
      <c r="H11" s="488"/>
      <c r="I11" s="488"/>
      <c r="J11" s="489"/>
      <c r="K11" s="490" t="s">
        <v>1</v>
      </c>
      <c r="L11" s="491"/>
      <c r="M11" s="491"/>
      <c r="N11" s="491"/>
      <c r="O11" s="487" t="s">
        <v>167</v>
      </c>
      <c r="P11" s="488"/>
      <c r="Q11" s="489"/>
      <c r="R11" s="490" t="s">
        <v>168</v>
      </c>
      <c r="S11" s="491"/>
      <c r="T11" s="492"/>
      <c r="U11" s="487" t="s">
        <v>48</v>
      </c>
      <c r="V11" s="489"/>
    </row>
    <row r="12" spans="1:22" ht="17.45" customHeight="1" thickBot="1">
      <c r="A12" s="340"/>
      <c r="B12" s="513"/>
      <c r="C12" s="514"/>
      <c r="D12" s="514"/>
      <c r="E12" s="514"/>
      <c r="F12" s="514"/>
      <c r="G12" s="514"/>
      <c r="H12" s="514"/>
      <c r="I12" s="514"/>
      <c r="J12" s="515"/>
      <c r="K12" s="493"/>
      <c r="L12" s="494"/>
      <c r="M12" s="494"/>
      <c r="N12" s="494"/>
      <c r="O12" s="513" t="s">
        <v>169</v>
      </c>
      <c r="P12" s="514"/>
      <c r="Q12" s="515"/>
      <c r="R12" s="493"/>
      <c r="S12" s="494"/>
      <c r="T12" s="495"/>
      <c r="U12" s="513"/>
      <c r="V12" s="515"/>
    </row>
    <row r="13" spans="1:22" ht="21.75" customHeight="1" thickTop="1">
      <c r="A13" s="203">
        <v>1</v>
      </c>
      <c r="B13" s="522" t="s">
        <v>154</v>
      </c>
      <c r="C13" s="522"/>
      <c r="D13" s="522"/>
      <c r="E13" s="522"/>
      <c r="F13" s="522"/>
      <c r="G13" s="522"/>
      <c r="H13" s="522"/>
      <c r="I13" s="522"/>
      <c r="J13" s="522"/>
      <c r="K13" s="516">
        <f>'ปร.4  (คุรุภัณฑ์)'!J24</f>
        <v>160840</v>
      </c>
      <c r="L13" s="517"/>
      <c r="M13" s="517"/>
      <c r="N13" s="518"/>
      <c r="O13" s="519">
        <f>(K13*7)/100</f>
        <v>11258.8</v>
      </c>
      <c r="P13" s="520"/>
      <c r="Q13" s="521"/>
      <c r="R13" s="507">
        <f>K13+O13</f>
        <v>172098.8</v>
      </c>
      <c r="S13" s="508"/>
      <c r="T13" s="509"/>
      <c r="U13" s="510"/>
      <c r="V13" s="511"/>
    </row>
    <row r="14" spans="1:22" ht="21.75" customHeight="1">
      <c r="A14" s="203"/>
      <c r="B14" s="499"/>
      <c r="C14" s="499"/>
      <c r="D14" s="499"/>
      <c r="E14" s="499"/>
      <c r="F14" s="499"/>
      <c r="G14" s="499"/>
      <c r="H14" s="499"/>
      <c r="I14" s="499"/>
      <c r="J14" s="499"/>
      <c r="K14" s="500"/>
      <c r="L14" s="501"/>
      <c r="M14" s="501"/>
      <c r="N14" s="502"/>
      <c r="O14" s="503"/>
      <c r="P14" s="504"/>
      <c r="Q14" s="505"/>
      <c r="R14" s="507"/>
      <c r="S14" s="508"/>
      <c r="T14" s="509"/>
      <c r="U14" s="510"/>
      <c r="V14" s="511"/>
    </row>
    <row r="15" spans="1:22" ht="21.75" customHeight="1">
      <c r="A15" s="203"/>
      <c r="B15" s="499"/>
      <c r="C15" s="499"/>
      <c r="D15" s="499"/>
      <c r="E15" s="499"/>
      <c r="F15" s="499"/>
      <c r="G15" s="499"/>
      <c r="H15" s="499"/>
      <c r="I15" s="499"/>
      <c r="J15" s="499"/>
      <c r="K15" s="500"/>
      <c r="L15" s="501"/>
      <c r="M15" s="501"/>
      <c r="N15" s="502"/>
      <c r="O15" s="503"/>
      <c r="P15" s="504"/>
      <c r="Q15" s="505"/>
      <c r="R15" s="507"/>
      <c r="S15" s="508"/>
      <c r="T15" s="509"/>
      <c r="U15" s="510"/>
      <c r="V15" s="511"/>
    </row>
    <row r="16" spans="1:22" ht="21.75" customHeight="1">
      <c r="A16" s="203"/>
      <c r="B16" s="499"/>
      <c r="C16" s="499"/>
      <c r="D16" s="499"/>
      <c r="E16" s="499"/>
      <c r="F16" s="499"/>
      <c r="G16" s="499"/>
      <c r="H16" s="499"/>
      <c r="I16" s="499"/>
      <c r="J16" s="499"/>
      <c r="K16" s="500"/>
      <c r="L16" s="501"/>
      <c r="M16" s="501"/>
      <c r="N16" s="502"/>
      <c r="O16" s="503"/>
      <c r="P16" s="504"/>
      <c r="Q16" s="505"/>
      <c r="R16" s="507"/>
      <c r="S16" s="508"/>
      <c r="T16" s="509"/>
      <c r="U16" s="510"/>
      <c r="V16" s="511"/>
    </row>
    <row r="17" spans="1:22" ht="21.75" customHeight="1">
      <c r="A17" s="203"/>
      <c r="B17" s="499"/>
      <c r="C17" s="499"/>
      <c r="D17" s="499"/>
      <c r="E17" s="499"/>
      <c r="F17" s="499"/>
      <c r="G17" s="499"/>
      <c r="H17" s="499"/>
      <c r="I17" s="499"/>
      <c r="J17" s="499"/>
      <c r="K17" s="500"/>
      <c r="L17" s="501"/>
      <c r="M17" s="501"/>
      <c r="N17" s="502"/>
      <c r="O17" s="503"/>
      <c r="P17" s="504"/>
      <c r="Q17" s="505"/>
      <c r="R17" s="507"/>
      <c r="S17" s="508"/>
      <c r="T17" s="509"/>
      <c r="U17" s="529"/>
      <c r="V17" s="530"/>
    </row>
    <row r="18" spans="1:22" ht="21.75" customHeight="1">
      <c r="A18" s="204"/>
      <c r="B18" s="364"/>
      <c r="C18" s="339"/>
      <c r="D18" s="339"/>
      <c r="E18" s="339"/>
      <c r="F18" s="339"/>
      <c r="G18" s="339"/>
      <c r="H18" s="339"/>
      <c r="I18" s="339"/>
      <c r="J18" s="365"/>
      <c r="K18" s="531"/>
      <c r="L18" s="531"/>
      <c r="M18" s="531"/>
      <c r="N18" s="531"/>
      <c r="O18" s="524"/>
      <c r="P18" s="524"/>
      <c r="Q18" s="524"/>
      <c r="R18" s="496"/>
      <c r="S18" s="497"/>
      <c r="T18" s="498"/>
      <c r="U18" s="528"/>
      <c r="V18" s="528"/>
    </row>
    <row r="19" spans="1:22" ht="21.75" customHeight="1">
      <c r="A19" s="205"/>
      <c r="B19" s="364"/>
      <c r="C19" s="339"/>
      <c r="D19" s="339"/>
      <c r="E19" s="339"/>
      <c r="F19" s="339"/>
      <c r="G19" s="339"/>
      <c r="H19" s="339"/>
      <c r="I19" s="339"/>
      <c r="J19" s="365"/>
      <c r="K19" s="531"/>
      <c r="L19" s="531"/>
      <c r="M19" s="531"/>
      <c r="N19" s="531"/>
      <c r="O19" s="524"/>
      <c r="P19" s="524"/>
      <c r="Q19" s="524"/>
      <c r="R19" s="496"/>
      <c r="S19" s="497"/>
      <c r="T19" s="498"/>
      <c r="U19" s="528"/>
      <c r="V19" s="528"/>
    </row>
    <row r="20" spans="1:22" ht="21.75" customHeight="1">
      <c r="A20" s="205"/>
      <c r="B20" s="364"/>
      <c r="C20" s="339"/>
      <c r="D20" s="339"/>
      <c r="E20" s="339"/>
      <c r="F20" s="339"/>
      <c r="G20" s="339"/>
      <c r="H20" s="339"/>
      <c r="I20" s="339"/>
      <c r="J20" s="365"/>
      <c r="K20" s="531"/>
      <c r="L20" s="531"/>
      <c r="M20" s="531"/>
      <c r="N20" s="531"/>
      <c r="O20" s="524"/>
      <c r="P20" s="524"/>
      <c r="Q20" s="524"/>
      <c r="R20" s="496"/>
      <c r="S20" s="497"/>
      <c r="T20" s="498"/>
      <c r="U20" s="528"/>
      <c r="V20" s="528"/>
    </row>
    <row r="21" spans="1:22" ht="21.75" customHeight="1" thickBot="1">
      <c r="A21" s="206"/>
      <c r="B21" s="446"/>
      <c r="C21" s="446"/>
      <c r="D21" s="446"/>
      <c r="E21" s="446"/>
      <c r="F21" s="446"/>
      <c r="G21" s="446"/>
      <c r="H21" s="447"/>
      <c r="I21" s="448"/>
      <c r="J21" s="449"/>
      <c r="K21" s="506"/>
      <c r="L21" s="506"/>
      <c r="M21" s="506"/>
      <c r="N21" s="506"/>
      <c r="O21" s="542"/>
      <c r="P21" s="542"/>
      <c r="Q21" s="542"/>
      <c r="R21" s="539"/>
      <c r="S21" s="540"/>
      <c r="T21" s="541"/>
      <c r="U21" s="532"/>
      <c r="V21" s="532"/>
    </row>
    <row r="22" spans="1:22" ht="21.75" customHeight="1" thickTop="1" thickBot="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533" t="s">
        <v>170</v>
      </c>
      <c r="O22" s="533"/>
      <c r="P22" s="533"/>
      <c r="Q22" s="534"/>
      <c r="R22" s="535">
        <f>SUM(R13:R21)</f>
        <v>172098.8</v>
      </c>
      <c r="S22" s="536"/>
      <c r="T22" s="537"/>
      <c r="U22" s="538"/>
      <c r="V22" s="538"/>
    </row>
    <row r="23" spans="1:22" ht="21.75" customHeight="1" thickTop="1">
      <c r="A23" s="58"/>
      <c r="B23" s="59"/>
      <c r="C23" s="59"/>
      <c r="D23" s="59"/>
      <c r="E23" s="59"/>
      <c r="F23" s="59"/>
      <c r="G23" s="5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208"/>
    </row>
    <row r="24" spans="1:22" ht="21.75" customHeight="1">
      <c r="A24" s="60"/>
      <c r="B24" s="30"/>
      <c r="C24" s="30"/>
      <c r="D24" s="30"/>
      <c r="E24" s="30"/>
      <c r="F24" s="30"/>
      <c r="G24" s="30"/>
      <c r="H24" s="30"/>
      <c r="I24" s="30"/>
      <c r="J24" s="30"/>
      <c r="K24" s="61"/>
      <c r="L24" s="62"/>
      <c r="M24" s="63"/>
      <c r="N24" s="55"/>
      <c r="O24" s="55"/>
      <c r="P24" s="55"/>
      <c r="Q24" s="55"/>
      <c r="R24" s="55"/>
      <c r="S24" s="55"/>
      <c r="T24" s="55"/>
      <c r="U24" s="55"/>
      <c r="V24" s="208"/>
    </row>
    <row r="25" spans="1:22" ht="21.75" customHeight="1">
      <c r="A25" s="58"/>
      <c r="B25" s="59" t="s">
        <v>259</v>
      </c>
      <c r="C25" s="59"/>
      <c r="D25" s="59"/>
      <c r="E25" s="59"/>
      <c r="F25" s="59"/>
      <c r="G25" s="59"/>
      <c r="H25" s="30"/>
      <c r="I25" s="30"/>
      <c r="J25" s="30"/>
      <c r="K25" s="61"/>
      <c r="L25" s="62"/>
      <c r="M25" s="63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21.75" customHeight="1">
      <c r="A26" s="6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63"/>
      <c r="M26" s="55"/>
      <c r="N26" s="332"/>
      <c r="O26" s="332"/>
      <c r="P26" s="332"/>
      <c r="Q26" s="332"/>
      <c r="R26" s="332"/>
      <c r="S26" s="332"/>
      <c r="T26" s="332"/>
      <c r="U26" s="55"/>
      <c r="V26" s="55"/>
    </row>
    <row r="27" spans="1:22" ht="21.75" customHeight="1">
      <c r="A27" s="60"/>
      <c r="B27" s="59" t="s">
        <v>260</v>
      </c>
      <c r="C27" s="59"/>
      <c r="D27" s="59"/>
      <c r="E27" s="59"/>
      <c r="F27" s="59"/>
      <c r="G27" s="30" t="s">
        <v>261</v>
      </c>
      <c r="H27" s="30"/>
      <c r="I27" s="64"/>
      <c r="J27" s="64"/>
      <c r="K27" s="30"/>
      <c r="L27" s="30"/>
      <c r="M27" s="30"/>
      <c r="N27" s="30"/>
      <c r="O27" s="142"/>
      <c r="P27" s="142"/>
      <c r="Q27" s="66"/>
      <c r="R27" s="66"/>
      <c r="S27" s="30"/>
      <c r="T27" s="66"/>
      <c r="U27" s="66"/>
      <c r="V27" s="55"/>
    </row>
    <row r="28" spans="1:22" ht="21.75" customHeight="1">
      <c r="A28" s="60"/>
      <c r="B28" s="59" t="s">
        <v>279</v>
      </c>
      <c r="C28" s="59"/>
      <c r="D28" s="59"/>
      <c r="E28" s="59"/>
      <c r="F28" s="59"/>
      <c r="G28" s="30"/>
      <c r="H28" s="30"/>
      <c r="I28" s="59"/>
      <c r="J28" s="61"/>
      <c r="K28" s="30"/>
      <c r="L28" s="62"/>
      <c r="M28" s="62"/>
      <c r="N28" s="62"/>
      <c r="O28" s="63"/>
      <c r="P28" s="55"/>
      <c r="Q28" s="55"/>
      <c r="R28" s="64"/>
      <c r="S28" s="64"/>
      <c r="T28" s="64"/>
      <c r="U28" s="64"/>
      <c r="V28" s="64"/>
    </row>
    <row r="29" spans="1:22" ht="21.75" customHeight="1">
      <c r="A29" s="60"/>
      <c r="B29" s="59"/>
      <c r="C29" s="61"/>
      <c r="D29" s="141" t="s">
        <v>193</v>
      </c>
      <c r="E29" s="141"/>
      <c r="F29" s="141"/>
      <c r="G29" s="30"/>
      <c r="H29" s="30"/>
      <c r="I29" s="30"/>
      <c r="J29" s="30"/>
      <c r="K29" s="30"/>
      <c r="L29" s="30"/>
      <c r="M29" s="30"/>
      <c r="N29" s="30"/>
      <c r="O29" s="59"/>
      <c r="P29" s="61"/>
      <c r="Q29" s="141"/>
      <c r="R29" s="141"/>
      <c r="S29" s="141"/>
      <c r="T29" s="55"/>
      <c r="U29" s="55"/>
      <c r="V29" s="55"/>
    </row>
    <row r="30" spans="1:22" ht="21.75" customHeight="1">
      <c r="A30" s="60"/>
      <c r="B30" s="59"/>
      <c r="C30" s="59"/>
      <c r="D30" s="59"/>
      <c r="E30" s="59"/>
      <c r="F30" s="59"/>
      <c r="G30" s="30"/>
      <c r="H30" s="30"/>
      <c r="I30" s="30"/>
      <c r="J30" s="30"/>
      <c r="K30" s="30"/>
      <c r="L30" s="30"/>
      <c r="M30" s="30"/>
      <c r="N30" s="30"/>
      <c r="O30" s="59"/>
      <c r="P30" s="61"/>
      <c r="Q30" s="141"/>
      <c r="R30" s="141"/>
      <c r="S30" s="141"/>
      <c r="T30" s="55"/>
      <c r="U30" s="55"/>
      <c r="V30" s="55"/>
    </row>
    <row r="31" spans="1:22" ht="21.75" customHeight="1">
      <c r="A31" s="60"/>
      <c r="B31" s="59" t="s">
        <v>262</v>
      </c>
      <c r="C31" s="59"/>
      <c r="D31" s="59"/>
      <c r="E31" s="59"/>
      <c r="F31" s="59"/>
      <c r="G31" s="30" t="s">
        <v>263</v>
      </c>
      <c r="H31" s="30"/>
      <c r="I31" s="59"/>
      <c r="J31" s="61"/>
      <c r="K31" s="141"/>
      <c r="L31" s="141"/>
      <c r="M31" s="141"/>
      <c r="N31" s="64"/>
      <c r="O31" s="64"/>
      <c r="P31" s="64"/>
      <c r="Q31" s="66"/>
      <c r="R31" s="66"/>
      <c r="S31" s="66"/>
      <c r="T31" s="66"/>
      <c r="U31" s="66"/>
      <c r="V31" s="66"/>
    </row>
    <row r="32" spans="1:22" ht="21.75" customHeight="1">
      <c r="A32" s="60"/>
      <c r="B32" s="59" t="s">
        <v>280</v>
      </c>
      <c r="C32" s="59"/>
      <c r="D32" s="59"/>
      <c r="E32" s="59"/>
      <c r="F32" s="59"/>
      <c r="G32" s="30"/>
      <c r="H32" s="30"/>
      <c r="I32" s="59"/>
      <c r="J32" s="61"/>
      <c r="K32" s="62"/>
      <c r="L32" s="62"/>
      <c r="M32" s="62"/>
      <c r="N32" s="62"/>
      <c r="O32" s="63"/>
      <c r="P32" s="55"/>
      <c r="Q32" s="55"/>
      <c r="R32" s="64"/>
      <c r="S32" s="64"/>
      <c r="T32" s="64"/>
      <c r="U32" s="64"/>
      <c r="V32" s="64"/>
    </row>
    <row r="33" spans="1:22" ht="21.75" customHeight="1">
      <c r="A33" s="60"/>
      <c r="B33" s="59"/>
      <c r="C33" s="61"/>
      <c r="D33" s="141" t="s">
        <v>281</v>
      </c>
      <c r="E33" s="141"/>
      <c r="F33" s="141"/>
      <c r="G33" s="59"/>
      <c r="H33" s="59"/>
      <c r="I33" s="30"/>
      <c r="J33" s="30"/>
      <c r="K33" s="30"/>
      <c r="L33" s="30"/>
      <c r="M33" s="30"/>
      <c r="N33" s="30"/>
      <c r="O33" s="59"/>
      <c r="P33" s="61"/>
      <c r="Q33" s="141"/>
      <c r="R33" s="141"/>
      <c r="S33" s="141"/>
      <c r="T33" s="63"/>
      <c r="U33" s="55"/>
      <c r="V33" s="55"/>
    </row>
    <row r="34" spans="1:22" ht="21.75" customHeight="1">
      <c r="A34" s="60"/>
      <c r="B34" s="59"/>
      <c r="C34" s="59"/>
      <c r="D34" s="59"/>
      <c r="E34" s="59"/>
      <c r="F34" s="59"/>
      <c r="G34" s="59"/>
      <c r="H34" s="61"/>
      <c r="I34" s="30"/>
      <c r="J34" s="30"/>
      <c r="K34" s="30"/>
      <c r="L34" s="30"/>
      <c r="M34" s="30"/>
      <c r="N34" s="30"/>
      <c r="O34" s="59"/>
      <c r="P34" s="61"/>
      <c r="Q34" s="141"/>
      <c r="R34" s="141"/>
      <c r="S34" s="141"/>
      <c r="T34" s="63"/>
      <c r="U34" s="55"/>
      <c r="V34" s="55"/>
    </row>
    <row r="35" spans="1:22" ht="21.75" customHeight="1">
      <c r="A35" s="47"/>
      <c r="B35" s="59" t="s">
        <v>264</v>
      </c>
      <c r="C35" s="59"/>
      <c r="D35" s="59"/>
      <c r="E35" s="59"/>
      <c r="F35" s="59"/>
      <c r="G35" s="59" t="s">
        <v>263</v>
      </c>
      <c r="H35" s="30"/>
      <c r="I35" s="141"/>
      <c r="J35" s="141"/>
      <c r="K35" s="141"/>
      <c r="L35" s="63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1.75" customHeight="1">
      <c r="A36" s="30"/>
      <c r="B36" s="334" t="s">
        <v>282</v>
      </c>
      <c r="C36" s="334"/>
      <c r="D36" s="334"/>
      <c r="E36" s="334"/>
      <c r="F36" s="334"/>
      <c r="G36" s="334"/>
      <c r="H36" s="30"/>
      <c r="I36" s="61"/>
      <c r="J36" s="62"/>
      <c r="K36" s="62"/>
      <c r="L36" s="62"/>
      <c r="M36" s="62"/>
      <c r="N36" s="62"/>
      <c r="O36" s="63"/>
      <c r="P36" s="55"/>
      <c r="Q36" s="55"/>
      <c r="R36" s="64"/>
      <c r="S36" s="64"/>
      <c r="T36" s="64"/>
      <c r="U36" s="64"/>
      <c r="V36" s="47"/>
    </row>
    <row r="37" spans="1:22" ht="21.75" customHeight="1">
      <c r="A37" s="30"/>
      <c r="B37" s="334" t="s">
        <v>283</v>
      </c>
      <c r="C37" s="334"/>
      <c r="D37" s="334"/>
      <c r="E37" s="334"/>
      <c r="F37" s="334"/>
      <c r="G37" s="334"/>
      <c r="H37" s="30"/>
      <c r="I37" s="30"/>
      <c r="J37" s="30"/>
      <c r="K37" s="30"/>
      <c r="L37" s="30"/>
      <c r="M37" s="30"/>
      <c r="N37" s="61"/>
      <c r="O37" s="142"/>
      <c r="P37" s="142"/>
      <c r="Q37" s="142"/>
      <c r="R37" s="67"/>
      <c r="S37" s="67"/>
      <c r="T37" s="67"/>
      <c r="U37" s="67"/>
      <c r="V37" s="67"/>
    </row>
    <row r="38" spans="1:22" ht="21.75" customHeight="1">
      <c r="A38" s="30"/>
      <c r="B38" s="333"/>
      <c r="C38" s="333"/>
      <c r="D38" s="333"/>
      <c r="E38" s="333"/>
      <c r="F38" s="333"/>
      <c r="G38" s="333"/>
      <c r="H38" s="30"/>
      <c r="I38" s="30"/>
      <c r="J38" s="30"/>
      <c r="K38" s="30"/>
      <c r="L38" s="30"/>
      <c r="M38" s="30"/>
      <c r="N38" s="30"/>
      <c r="O38" s="30"/>
      <c r="P38" s="30"/>
      <c r="Q38" s="141"/>
      <c r="R38" s="141"/>
      <c r="S38" s="141"/>
      <c r="T38" s="30"/>
      <c r="U38" s="30"/>
      <c r="V38" s="30"/>
    </row>
  </sheetData>
  <mergeCells count="75">
    <mergeCell ref="N22:Q22"/>
    <mergeCell ref="R22:T22"/>
    <mergeCell ref="U22:V22"/>
    <mergeCell ref="R21:T21"/>
    <mergeCell ref="O21:Q21"/>
    <mergeCell ref="B18:J18"/>
    <mergeCell ref="K18:N18"/>
    <mergeCell ref="B19:J19"/>
    <mergeCell ref="K19:N19"/>
    <mergeCell ref="U21:V21"/>
    <mergeCell ref="K20:N20"/>
    <mergeCell ref="O20:Q20"/>
    <mergeCell ref="U18:V18"/>
    <mergeCell ref="U16:V16"/>
    <mergeCell ref="R20:T20"/>
    <mergeCell ref="U20:V20"/>
    <mergeCell ref="R19:T19"/>
    <mergeCell ref="U19:V19"/>
    <mergeCell ref="R17:T17"/>
    <mergeCell ref="U17:V17"/>
    <mergeCell ref="A7:E7"/>
    <mergeCell ref="O12:Q12"/>
    <mergeCell ref="O9:Q9"/>
    <mergeCell ref="B16:J16"/>
    <mergeCell ref="K16:N16"/>
    <mergeCell ref="O16:Q16"/>
    <mergeCell ref="B15:J15"/>
    <mergeCell ref="K15:N15"/>
    <mergeCell ref="K14:N14"/>
    <mergeCell ref="O14:Q14"/>
    <mergeCell ref="U1:V1"/>
    <mergeCell ref="A2:V2"/>
    <mergeCell ref="A3:C3"/>
    <mergeCell ref="A4:D4"/>
    <mergeCell ref="A5:C5"/>
    <mergeCell ref="B36:G36"/>
    <mergeCell ref="K13:N13"/>
    <mergeCell ref="O13:Q13"/>
    <mergeCell ref="G8:H8"/>
    <mergeCell ref="B13:J13"/>
    <mergeCell ref="J8:K8"/>
    <mergeCell ref="H9:I9"/>
    <mergeCell ref="J9:N9"/>
    <mergeCell ref="O15:Q15"/>
    <mergeCell ref="N26:T26"/>
    <mergeCell ref="R16:T16"/>
    <mergeCell ref="R14:T14"/>
    <mergeCell ref="R13:T13"/>
    <mergeCell ref="O19:Q19"/>
    <mergeCell ref="O18:Q18"/>
    <mergeCell ref="B20:J20"/>
    <mergeCell ref="U15:V15"/>
    <mergeCell ref="U10:V10"/>
    <mergeCell ref="B11:J12"/>
    <mergeCell ref="K11:N12"/>
    <mergeCell ref="B14:J14"/>
    <mergeCell ref="U11:V12"/>
    <mergeCell ref="U14:V14"/>
    <mergeCell ref="U13:V13"/>
    <mergeCell ref="B38:G38"/>
    <mergeCell ref="A6:C6"/>
    <mergeCell ref="A8:F8"/>
    <mergeCell ref="R9:T9"/>
    <mergeCell ref="B37:G37"/>
    <mergeCell ref="A11:A12"/>
    <mergeCell ref="O11:Q11"/>
    <mergeCell ref="R11:T12"/>
    <mergeCell ref="R18:T18"/>
    <mergeCell ref="B17:J17"/>
    <mergeCell ref="K17:N17"/>
    <mergeCell ref="O17:Q17"/>
    <mergeCell ref="B21:H21"/>
    <mergeCell ref="I21:J21"/>
    <mergeCell ref="K21:N21"/>
    <mergeCell ref="R15:T15"/>
  </mergeCells>
  <printOptions horizontalCentered="1"/>
  <pageMargins left="0.51181102362204722" right="0.27559055118110237" top="0.35433070866141736" bottom="0.3149606299212598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K24"/>
  <sheetViews>
    <sheetView showGridLines="0" view="pageBreakPreview" zoomScaleSheetLayoutView="100" workbookViewId="0">
      <selection activeCell="J19" sqref="J19"/>
    </sheetView>
  </sheetViews>
  <sheetFormatPr defaultRowHeight="21.75" customHeight="1"/>
  <cols>
    <col min="1" max="1" width="6.28515625" style="148" customWidth="1"/>
    <col min="2" max="2" width="24.28515625" style="148" customWidth="1"/>
    <col min="3" max="3" width="19.28515625" style="148" customWidth="1"/>
    <col min="4" max="4" width="10.140625" style="148" customWidth="1"/>
    <col min="5" max="5" width="9" style="148" customWidth="1"/>
    <col min="6" max="9" width="10.7109375" style="148" customWidth="1"/>
    <col min="10" max="10" width="14.85546875" style="148" customWidth="1"/>
    <col min="11" max="11" width="11.28515625" style="148" customWidth="1"/>
    <col min="12" max="16384" width="9.140625" style="148"/>
  </cols>
  <sheetData>
    <row r="1" spans="1:11" ht="23.1" customHeight="1">
      <c r="A1" s="543" t="s">
        <v>152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1" ht="21.75" customHeight="1">
      <c r="A2" s="544" t="s">
        <v>153</v>
      </c>
      <c r="B2" s="544"/>
      <c r="C2" s="149" t="s">
        <v>154</v>
      </c>
      <c r="D2" s="149"/>
      <c r="E2" s="149"/>
      <c r="F2" s="150"/>
      <c r="G2" s="150"/>
      <c r="H2" s="150"/>
      <c r="I2" s="150"/>
      <c r="J2" s="150"/>
      <c r="K2" s="149"/>
    </row>
    <row r="3" spans="1:11" ht="21.75" customHeight="1">
      <c r="A3" s="545" t="s">
        <v>155</v>
      </c>
      <c r="B3" s="545"/>
      <c r="C3" s="151" t="str">
        <f>ปร.6!E3</f>
        <v>ปรับปรุงศูนย์พัฒนาเด็กเล็กวัดนิยมธรรมวราราม</v>
      </c>
      <c r="D3" s="151"/>
      <c r="E3" s="151"/>
      <c r="F3" s="150"/>
      <c r="G3" s="150"/>
      <c r="H3" s="150"/>
      <c r="I3" s="150"/>
      <c r="J3" s="150"/>
      <c r="K3" s="149"/>
    </row>
    <row r="4" spans="1:11" ht="21.75" customHeight="1">
      <c r="A4" s="545" t="s">
        <v>64</v>
      </c>
      <c r="B4" s="545"/>
      <c r="C4" s="151" t="str">
        <f>ปร.6!E4</f>
        <v>บ้านหนองฟัก หมู่ที่ 2 ตำบลทุ่งบัว อำเภอกำแพงแสน จังหวัดนครปฐม</v>
      </c>
      <c r="D4" s="151"/>
      <c r="E4" s="151"/>
      <c r="H4" s="150"/>
      <c r="I4" s="150"/>
      <c r="J4" s="152" t="s">
        <v>65</v>
      </c>
      <c r="K4" s="150">
        <f>ปร.6!E5</f>
        <v>0</v>
      </c>
    </row>
    <row r="5" spans="1:11" ht="21.75" customHeight="1">
      <c r="A5" s="548" t="s">
        <v>190</v>
      </c>
      <c r="B5" s="548"/>
      <c r="C5" s="549" t="str">
        <f>ปร.6!F6</f>
        <v>องค์การบริหารส่วนตำบลทุ่งบัว   อำเภอกำแพงแสน   จังหวัดนครปฐม</v>
      </c>
      <c r="D5" s="549"/>
      <c r="E5" s="549"/>
      <c r="F5" s="549"/>
      <c r="G5" s="549"/>
      <c r="H5" s="549"/>
      <c r="I5" s="549"/>
      <c r="J5" s="153"/>
      <c r="K5" s="154"/>
    </row>
    <row r="6" spans="1:11" ht="21.75" customHeight="1">
      <c r="A6" s="548" t="s">
        <v>156</v>
      </c>
      <c r="B6" s="548"/>
      <c r="C6" s="155" t="str">
        <f>'ปร.4 '!C6:D6</f>
        <v>นายประพนธ์  เฟื่องฟู  ตำแหน่ง  ผู้อำนวยการกองช่าง</v>
      </c>
      <c r="D6" s="156"/>
      <c r="E6" s="157"/>
      <c r="F6" s="158" t="s">
        <v>240</v>
      </c>
      <c r="G6" s="159">
        <v>6</v>
      </c>
      <c r="H6" s="158" t="s">
        <v>78</v>
      </c>
      <c r="I6" s="159" t="str">
        <f>ปร.6!K8</f>
        <v>พฤษภาคม</v>
      </c>
      <c r="J6" s="158" t="s">
        <v>79</v>
      </c>
      <c r="K6" s="156">
        <f>ปร.6!S8</f>
        <v>2560</v>
      </c>
    </row>
    <row r="7" spans="1:11" ht="21.75" customHeight="1" thickBot="1">
      <c r="A7" s="550"/>
      <c r="B7" s="550"/>
      <c r="C7" s="160"/>
      <c r="D7" s="161"/>
      <c r="E7" s="161"/>
      <c r="F7" s="161"/>
      <c r="G7" s="551"/>
      <c r="H7" s="551"/>
      <c r="I7" s="551"/>
      <c r="J7" s="551"/>
      <c r="K7" s="162" t="s">
        <v>69</v>
      </c>
    </row>
    <row r="8" spans="1:11" ht="21.75" customHeight="1" thickTop="1">
      <c r="A8" s="378" t="s">
        <v>70</v>
      </c>
      <c r="B8" s="143" t="s">
        <v>71</v>
      </c>
      <c r="C8" s="144"/>
      <c r="D8" s="378" t="s">
        <v>72</v>
      </c>
      <c r="E8" s="378" t="s">
        <v>73</v>
      </c>
      <c r="F8" s="473" t="s">
        <v>157</v>
      </c>
      <c r="G8" s="474"/>
      <c r="H8" s="473" t="s">
        <v>158</v>
      </c>
      <c r="I8" s="474"/>
      <c r="J8" s="147" t="s">
        <v>4</v>
      </c>
      <c r="K8" s="378" t="s">
        <v>48</v>
      </c>
    </row>
    <row r="9" spans="1:11" ht="21.75" customHeight="1" thickBot="1">
      <c r="A9" s="340"/>
      <c r="B9" s="145"/>
      <c r="C9" s="146"/>
      <c r="D9" s="340"/>
      <c r="E9" s="340"/>
      <c r="F9" s="78" t="s">
        <v>159</v>
      </c>
      <c r="G9" s="78" t="s">
        <v>75</v>
      </c>
      <c r="H9" s="78" t="s">
        <v>159</v>
      </c>
      <c r="I9" s="78" t="s">
        <v>75</v>
      </c>
      <c r="J9" s="163" t="s">
        <v>160</v>
      </c>
      <c r="K9" s="340"/>
    </row>
    <row r="10" spans="1:11" ht="21.75" customHeight="1" thickTop="1">
      <c r="A10" s="21">
        <v>1</v>
      </c>
      <c r="B10" s="481" t="s">
        <v>241</v>
      </c>
      <c r="C10" s="482"/>
      <c r="D10" s="21"/>
      <c r="E10" s="164"/>
      <c r="F10" s="165"/>
      <c r="G10" s="165"/>
      <c r="H10" s="165"/>
      <c r="I10" s="165"/>
      <c r="J10" s="165"/>
      <c r="K10" s="166"/>
    </row>
    <row r="11" spans="1:11" ht="21.75" customHeight="1">
      <c r="A11" s="167"/>
      <c r="B11" s="552" t="s">
        <v>242</v>
      </c>
      <c r="C11" s="553"/>
      <c r="D11" s="168">
        <v>152</v>
      </c>
      <c r="E11" s="169" t="s">
        <v>86</v>
      </c>
      <c r="F11" s="168">
        <v>920</v>
      </c>
      <c r="G11" s="170">
        <f>ROUNDDOWN(F11*D11,2)</f>
        <v>139840</v>
      </c>
      <c r="H11" s="168">
        <v>0</v>
      </c>
      <c r="I11" s="168">
        <f>ROUNDDOWN(H11*D11,2)</f>
        <v>0</v>
      </c>
      <c r="J11" s="168">
        <f>ROUNDDOWN(I11+G11,2)</f>
        <v>139840</v>
      </c>
      <c r="K11" s="171"/>
    </row>
    <row r="12" spans="1:11" ht="21.75" customHeight="1">
      <c r="A12" s="167"/>
      <c r="B12" s="554" t="s">
        <v>243</v>
      </c>
      <c r="C12" s="555"/>
      <c r="D12" s="167"/>
      <c r="E12" s="172"/>
      <c r="F12" s="173"/>
      <c r="G12" s="174"/>
      <c r="H12" s="174"/>
      <c r="I12" s="174"/>
      <c r="J12" s="174"/>
      <c r="K12" s="171"/>
    </row>
    <row r="13" spans="1:11" ht="21.75" customHeight="1">
      <c r="A13" s="167">
        <v>2</v>
      </c>
      <c r="B13" s="556" t="s">
        <v>245</v>
      </c>
      <c r="C13" s="557"/>
      <c r="D13" s="168"/>
      <c r="E13" s="169"/>
      <c r="F13" s="168"/>
      <c r="G13" s="170"/>
      <c r="H13" s="168"/>
      <c r="I13" s="168"/>
      <c r="J13" s="168"/>
      <c r="K13" s="171"/>
    </row>
    <row r="14" spans="1:11" ht="21.75" customHeight="1">
      <c r="A14" s="167"/>
      <c r="B14" s="552" t="s">
        <v>246</v>
      </c>
      <c r="C14" s="553"/>
      <c r="D14" s="168">
        <v>6</v>
      </c>
      <c r="E14" s="169" t="s">
        <v>185</v>
      </c>
      <c r="F14" s="168">
        <v>3500</v>
      </c>
      <c r="G14" s="170">
        <f>ROUNDDOWN(F14*D14,2)</f>
        <v>21000</v>
      </c>
      <c r="H14" s="168">
        <v>0</v>
      </c>
      <c r="I14" s="168">
        <f>ROUNDDOWN(H14*D14,2)</f>
        <v>0</v>
      </c>
      <c r="J14" s="168">
        <f>ROUNDDOWN(I14+G14,2)</f>
        <v>21000</v>
      </c>
      <c r="K14" s="171"/>
    </row>
    <row r="15" spans="1:11" ht="21.75" customHeight="1">
      <c r="A15" s="167"/>
      <c r="B15" s="554" t="s">
        <v>247</v>
      </c>
      <c r="C15" s="555"/>
      <c r="D15" s="167"/>
      <c r="E15" s="172"/>
      <c r="F15" s="174"/>
      <c r="G15" s="174"/>
      <c r="H15" s="174"/>
      <c r="I15" s="174"/>
      <c r="J15" s="174"/>
      <c r="K15" s="175"/>
    </row>
    <row r="16" spans="1:11" ht="21.75" customHeight="1">
      <c r="A16" s="176"/>
      <c r="B16" s="546"/>
      <c r="C16" s="547"/>
      <c r="D16" s="176"/>
      <c r="E16" s="177"/>
      <c r="F16" s="178"/>
      <c r="G16" s="178"/>
      <c r="H16" s="178"/>
      <c r="I16" s="178"/>
      <c r="J16" s="178"/>
      <c r="K16" s="179"/>
    </row>
    <row r="17" spans="1:11" ht="21.75" customHeight="1">
      <c r="A17" s="176"/>
      <c r="B17" s="546"/>
      <c r="C17" s="547"/>
      <c r="D17" s="176"/>
      <c r="E17" s="177"/>
      <c r="F17" s="178"/>
      <c r="G17" s="178"/>
      <c r="H17" s="178"/>
      <c r="I17" s="178"/>
      <c r="J17" s="178"/>
      <c r="K17" s="179"/>
    </row>
    <row r="18" spans="1:11" ht="21.75" customHeight="1">
      <c r="A18" s="176"/>
      <c r="B18" s="546"/>
      <c r="C18" s="547"/>
      <c r="D18" s="176"/>
      <c r="E18" s="177"/>
      <c r="F18" s="178"/>
      <c r="G18" s="178"/>
      <c r="H18" s="178"/>
      <c r="I18" s="178"/>
      <c r="J18" s="178"/>
      <c r="K18" s="179"/>
    </row>
    <row r="19" spans="1:11" ht="21.75" customHeight="1">
      <c r="A19" s="176"/>
      <c r="B19" s="546"/>
      <c r="C19" s="547"/>
      <c r="D19" s="176"/>
      <c r="E19" s="177"/>
      <c r="F19" s="178"/>
      <c r="G19" s="178"/>
      <c r="H19" s="178"/>
      <c r="I19" s="178"/>
      <c r="J19" s="178"/>
      <c r="K19" s="179"/>
    </row>
    <row r="20" spans="1:11" ht="21.75" customHeight="1">
      <c r="A20" s="176"/>
      <c r="B20" s="180"/>
      <c r="C20" s="181"/>
      <c r="D20" s="176"/>
      <c r="E20" s="177"/>
      <c r="F20" s="178"/>
      <c r="G20" s="178"/>
      <c r="H20" s="178"/>
      <c r="I20" s="178"/>
      <c r="J20" s="178"/>
      <c r="K20" s="179"/>
    </row>
    <row r="21" spans="1:11" ht="21.75" customHeight="1">
      <c r="A21" s="176"/>
      <c r="B21" s="546"/>
      <c r="C21" s="547"/>
      <c r="D21" s="176"/>
      <c r="E21" s="177"/>
      <c r="F21" s="178"/>
      <c r="G21" s="178"/>
      <c r="H21" s="178"/>
      <c r="I21" s="178"/>
      <c r="J21" s="178"/>
      <c r="K21" s="179"/>
    </row>
    <row r="22" spans="1:11" ht="21.75" customHeight="1">
      <c r="A22" s="176"/>
      <c r="B22" s="546"/>
      <c r="C22" s="547"/>
      <c r="D22" s="176"/>
      <c r="E22" s="177"/>
      <c r="F22" s="178"/>
      <c r="G22" s="178"/>
      <c r="H22" s="178"/>
      <c r="I22" s="178"/>
      <c r="J22" s="165"/>
      <c r="K22" s="179"/>
    </row>
    <row r="23" spans="1:11" ht="21.75" customHeight="1">
      <c r="A23" s="176"/>
      <c r="B23" s="546"/>
      <c r="C23" s="547"/>
      <c r="D23" s="176"/>
      <c r="E23" s="177"/>
      <c r="F23" s="178"/>
      <c r="G23" s="178"/>
      <c r="H23" s="178"/>
      <c r="I23" s="178"/>
      <c r="J23" s="165"/>
      <c r="K23" s="179"/>
    </row>
    <row r="24" spans="1:11" ht="21.75" customHeight="1">
      <c r="A24" s="182"/>
      <c r="B24" s="558" t="s">
        <v>161</v>
      </c>
      <c r="C24" s="559"/>
      <c r="D24" s="182"/>
      <c r="E24" s="183"/>
      <c r="F24" s="184"/>
      <c r="G24" s="184"/>
      <c r="H24" s="184"/>
      <c r="I24" s="185"/>
      <c r="J24" s="186">
        <f>ROUNDDOWN(SUM(J8:J23),2)</f>
        <v>160840</v>
      </c>
      <c r="K24" s="187"/>
    </row>
  </sheetData>
  <mergeCells count="30">
    <mergeCell ref="B24:C24"/>
    <mergeCell ref="B19:C19"/>
    <mergeCell ref="B21:C21"/>
    <mergeCell ref="B22:C22"/>
    <mergeCell ref="B23:C23"/>
    <mergeCell ref="B16:C16"/>
    <mergeCell ref="B17:C17"/>
    <mergeCell ref="B18:C18"/>
    <mergeCell ref="H8:I8"/>
    <mergeCell ref="A5:B5"/>
    <mergeCell ref="C5:I5"/>
    <mergeCell ref="A6:B6"/>
    <mergeCell ref="A7:B7"/>
    <mergeCell ref="G7:H7"/>
    <mergeCell ref="I7:J7"/>
    <mergeCell ref="B10:C10"/>
    <mergeCell ref="B11:C11"/>
    <mergeCell ref="B12:C12"/>
    <mergeCell ref="B13:C13"/>
    <mergeCell ref="B14:C14"/>
    <mergeCell ref="B15:C15"/>
    <mergeCell ref="K8:K9"/>
    <mergeCell ref="A8:A9"/>
    <mergeCell ref="D8:D9"/>
    <mergeCell ref="A1:K1"/>
    <mergeCell ref="A2:B2"/>
    <mergeCell ref="A3:B3"/>
    <mergeCell ref="E8:E9"/>
    <mergeCell ref="F8:G8"/>
    <mergeCell ref="A4:B4"/>
  </mergeCells>
  <printOptions horizontalCentered="1"/>
  <pageMargins left="0.39370078740157483" right="0.11811023622047245" top="0.59055118110236227" bottom="0.31496062992125984" header="0.39370078740157483" footer="0.15748031496062992"/>
  <pageSetup paperSize="9" orientation="landscape" r:id="rId1"/>
  <headerFooter>
    <oddHeader>&amp;Rแบบ ปร.4  แผ่นที่  &amp;P / &amp;N</oddHeader>
  </headerFooter>
  <ignoredErrors>
    <ignoredError sqref="J2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/>
  </sheetPr>
  <dimension ref="A1:H69"/>
  <sheetViews>
    <sheetView showGridLines="0" view="pageBreakPreview" zoomScaleSheetLayoutView="100" workbookViewId="0">
      <selection activeCell="M28" sqref="M28"/>
    </sheetView>
  </sheetViews>
  <sheetFormatPr defaultRowHeight="21.75"/>
  <cols>
    <col min="1" max="1" width="7.85546875" style="148" customWidth="1"/>
    <col min="2" max="2" width="3.42578125" style="209" customWidth="1"/>
    <col min="3" max="3" width="46.7109375" style="148" customWidth="1"/>
    <col min="4" max="4" width="8" style="148" customWidth="1"/>
    <col min="5" max="5" width="9.5703125" style="148" customWidth="1"/>
    <col min="6" max="6" width="10.42578125" style="210" customWidth="1"/>
    <col min="7" max="7" width="11.42578125" style="148" customWidth="1"/>
    <col min="8" max="8" width="14.5703125" style="148" customWidth="1"/>
    <col min="9" max="9" width="1" style="148" customWidth="1"/>
    <col min="10" max="16384" width="9.140625" style="148"/>
  </cols>
  <sheetData>
    <row r="1" spans="1:8" ht="18" customHeight="1"/>
    <row r="2" spans="1:8" ht="32.25" customHeight="1">
      <c r="A2" s="560" t="s">
        <v>105</v>
      </c>
      <c r="B2" s="560"/>
      <c r="C2" s="560"/>
      <c r="D2" s="560"/>
      <c r="E2" s="560"/>
      <c r="F2" s="560"/>
      <c r="G2" s="560"/>
      <c r="H2" s="560"/>
    </row>
    <row r="3" spans="1:8">
      <c r="A3" s="561" t="s">
        <v>70</v>
      </c>
      <c r="B3" s="561" t="s">
        <v>71</v>
      </c>
      <c r="C3" s="563"/>
      <c r="D3" s="564" t="s">
        <v>72</v>
      </c>
      <c r="E3" s="564" t="s">
        <v>73</v>
      </c>
      <c r="F3" s="211" t="s">
        <v>106</v>
      </c>
      <c r="G3" s="212" t="s">
        <v>107</v>
      </c>
      <c r="H3" s="561" t="s">
        <v>48</v>
      </c>
    </row>
    <row r="4" spans="1:8">
      <c r="A4" s="562"/>
      <c r="B4" s="562"/>
      <c r="C4" s="562"/>
      <c r="D4" s="565"/>
      <c r="E4" s="565"/>
      <c r="F4" s="213" t="s">
        <v>108</v>
      </c>
      <c r="G4" s="214" t="s">
        <v>108</v>
      </c>
      <c r="H4" s="562"/>
    </row>
    <row r="5" spans="1:8" s="221" customFormat="1" ht="23.25">
      <c r="A5" s="215">
        <v>1</v>
      </c>
      <c r="B5" s="216" t="s">
        <v>248</v>
      </c>
      <c r="C5" s="217"/>
      <c r="D5" s="218"/>
      <c r="E5" s="218"/>
      <c r="F5" s="219"/>
      <c r="G5" s="220" t="s">
        <v>109</v>
      </c>
      <c r="H5" s="218"/>
    </row>
    <row r="6" spans="1:8">
      <c r="A6" s="222">
        <v>1.1000000000000001</v>
      </c>
      <c r="B6" s="223" t="s">
        <v>110</v>
      </c>
      <c r="C6" s="224"/>
      <c r="D6" s="225"/>
      <c r="E6" s="225"/>
      <c r="F6" s="226"/>
      <c r="G6" s="227" t="s">
        <v>109</v>
      </c>
      <c r="H6" s="225"/>
    </row>
    <row r="7" spans="1:8">
      <c r="A7" s="228"/>
      <c r="B7" s="229" t="s">
        <v>120</v>
      </c>
      <c r="C7" s="230"/>
      <c r="D7" s="231">
        <v>260</v>
      </c>
      <c r="E7" s="232" t="s">
        <v>111</v>
      </c>
      <c r="F7" s="233">
        <v>2.57</v>
      </c>
      <c r="G7" s="234">
        <f>D7*F7</f>
        <v>668.19999999999993</v>
      </c>
      <c r="H7" s="235" t="s">
        <v>112</v>
      </c>
    </row>
    <row r="8" spans="1:8">
      <c r="A8" s="228"/>
      <c r="B8" s="229" t="s">
        <v>113</v>
      </c>
      <c r="C8" s="230"/>
      <c r="D8" s="236">
        <v>0.62</v>
      </c>
      <c r="E8" s="232" t="s">
        <v>85</v>
      </c>
      <c r="F8" s="233">
        <v>420.56</v>
      </c>
      <c r="G8" s="234">
        <f>D8*F8</f>
        <v>260.74720000000002</v>
      </c>
      <c r="H8" s="228"/>
    </row>
    <row r="9" spans="1:8">
      <c r="A9" s="228"/>
      <c r="B9" s="229" t="s">
        <v>114</v>
      </c>
      <c r="C9" s="230"/>
      <c r="D9" s="236">
        <v>1.03</v>
      </c>
      <c r="E9" s="232" t="s">
        <v>85</v>
      </c>
      <c r="F9" s="233">
        <v>514.02</v>
      </c>
      <c r="G9" s="234">
        <f>D9*F9</f>
        <v>529.44060000000002</v>
      </c>
      <c r="H9" s="228"/>
    </row>
    <row r="10" spans="1:8">
      <c r="A10" s="228"/>
      <c r="B10" s="229" t="s">
        <v>115</v>
      </c>
      <c r="C10" s="230"/>
      <c r="D10" s="231">
        <v>180</v>
      </c>
      <c r="E10" s="232" t="s">
        <v>116</v>
      </c>
      <c r="F10" s="237">
        <v>1.6400000000000001E-2</v>
      </c>
      <c r="G10" s="234">
        <f>D10*F10</f>
        <v>2.9520000000000004</v>
      </c>
      <c r="H10" s="228"/>
    </row>
    <row r="11" spans="1:8">
      <c r="A11" s="238"/>
      <c r="B11" s="239"/>
      <c r="C11" s="240" t="s">
        <v>117</v>
      </c>
      <c r="D11" s="241">
        <v>1</v>
      </c>
      <c r="E11" s="242" t="s">
        <v>85</v>
      </c>
      <c r="F11" s="243" t="s">
        <v>118</v>
      </c>
      <c r="G11" s="244">
        <f>SUM(G7:G10)</f>
        <v>1461.3398</v>
      </c>
      <c r="H11" s="245" t="s">
        <v>119</v>
      </c>
    </row>
    <row r="12" spans="1:8">
      <c r="A12" s="222">
        <v>1.2</v>
      </c>
      <c r="B12" s="223" t="s">
        <v>121</v>
      </c>
      <c r="C12" s="224"/>
      <c r="D12" s="225"/>
      <c r="E12" s="225"/>
      <c r="F12" s="226"/>
      <c r="G12" s="227" t="s">
        <v>109</v>
      </c>
      <c r="H12" s="225"/>
    </row>
    <row r="13" spans="1:8">
      <c r="A13" s="228"/>
      <c r="B13" s="229" t="s">
        <v>123</v>
      </c>
      <c r="C13" s="230"/>
      <c r="D13" s="231">
        <v>342</v>
      </c>
      <c r="E13" s="232" t="s">
        <v>111</v>
      </c>
      <c r="F13" s="233">
        <v>2.57</v>
      </c>
      <c r="G13" s="234">
        <f>D13*F13</f>
        <v>878.93999999999994</v>
      </c>
      <c r="H13" s="235" t="s">
        <v>112</v>
      </c>
    </row>
    <row r="14" spans="1:8">
      <c r="A14" s="228"/>
      <c r="B14" s="229" t="s">
        <v>113</v>
      </c>
      <c r="C14" s="230"/>
      <c r="D14" s="236">
        <v>0.56999999999999995</v>
      </c>
      <c r="E14" s="232" t="s">
        <v>85</v>
      </c>
      <c r="F14" s="233">
        <v>420.56</v>
      </c>
      <c r="G14" s="234">
        <f>D14*F14</f>
        <v>239.71919999999997</v>
      </c>
      <c r="H14" s="228"/>
    </row>
    <row r="15" spans="1:8">
      <c r="A15" s="228"/>
      <c r="B15" s="229" t="s">
        <v>114</v>
      </c>
      <c r="C15" s="230"/>
      <c r="D15" s="236">
        <v>1.0900000000000001</v>
      </c>
      <c r="E15" s="232" t="s">
        <v>85</v>
      </c>
      <c r="F15" s="233">
        <v>524.02</v>
      </c>
      <c r="G15" s="234">
        <f>D15*F15</f>
        <v>571.18180000000007</v>
      </c>
      <c r="H15" s="228"/>
    </row>
    <row r="16" spans="1:8">
      <c r="A16" s="228"/>
      <c r="B16" s="229" t="s">
        <v>115</v>
      </c>
      <c r="C16" s="230"/>
      <c r="D16" s="231">
        <v>180</v>
      </c>
      <c r="E16" s="232" t="s">
        <v>116</v>
      </c>
      <c r="F16" s="237">
        <v>1.6400000000000001E-2</v>
      </c>
      <c r="G16" s="234">
        <f>D16*F16</f>
        <v>2.9520000000000004</v>
      </c>
      <c r="H16" s="228"/>
    </row>
    <row r="17" spans="1:8">
      <c r="A17" s="238"/>
      <c r="B17" s="239"/>
      <c r="C17" s="240" t="s">
        <v>122</v>
      </c>
      <c r="D17" s="241">
        <v>1</v>
      </c>
      <c r="E17" s="242" t="s">
        <v>85</v>
      </c>
      <c r="F17" s="243" t="s">
        <v>118</v>
      </c>
      <c r="G17" s="244">
        <f>SUM(G13:G16)</f>
        <v>1692.7929999999999</v>
      </c>
      <c r="H17" s="245" t="s">
        <v>119</v>
      </c>
    </row>
    <row r="18" spans="1:8" s="221" customFormat="1" ht="23.25">
      <c r="A18" s="215">
        <v>2</v>
      </c>
      <c r="B18" s="216" t="s">
        <v>124</v>
      </c>
      <c r="C18" s="246"/>
      <c r="D18" s="218"/>
      <c r="E18" s="218"/>
      <c r="F18" s="219"/>
      <c r="G18" s="220" t="s">
        <v>109</v>
      </c>
      <c r="H18" s="218"/>
    </row>
    <row r="19" spans="1:8">
      <c r="A19" s="222">
        <v>2.1</v>
      </c>
      <c r="B19" s="223" t="s">
        <v>284</v>
      </c>
      <c r="C19" s="230"/>
      <c r="D19" s="225"/>
      <c r="E19" s="225"/>
      <c r="F19" s="226"/>
      <c r="G19" s="227" t="s">
        <v>109</v>
      </c>
      <c r="H19" s="225"/>
    </row>
    <row r="20" spans="1:8">
      <c r="A20" s="228"/>
      <c r="B20" s="229" t="s">
        <v>125</v>
      </c>
      <c r="C20" s="230"/>
      <c r="D20" s="231">
        <v>304</v>
      </c>
      <c r="E20" s="232" t="s">
        <v>111</v>
      </c>
      <c r="F20" s="233">
        <v>2.57</v>
      </c>
      <c r="G20" s="234">
        <f>D20*F20</f>
        <v>781.28</v>
      </c>
      <c r="H20" s="235" t="s">
        <v>112</v>
      </c>
    </row>
    <row r="21" spans="1:8">
      <c r="A21" s="228"/>
      <c r="B21" s="229" t="s">
        <v>113</v>
      </c>
      <c r="C21" s="230"/>
      <c r="D21" s="236">
        <v>0.43</v>
      </c>
      <c r="E21" s="232" t="s">
        <v>85</v>
      </c>
      <c r="F21" s="233">
        <v>420.56</v>
      </c>
      <c r="G21" s="234">
        <f>D21*F21</f>
        <v>180.8408</v>
      </c>
      <c r="H21" s="228"/>
    </row>
    <row r="22" spans="1:8">
      <c r="A22" s="228"/>
      <c r="B22" s="229" t="s">
        <v>114</v>
      </c>
      <c r="C22" s="230"/>
      <c r="D22" s="236">
        <v>0.99</v>
      </c>
      <c r="E22" s="232" t="s">
        <v>85</v>
      </c>
      <c r="F22" s="233">
        <v>524.02</v>
      </c>
      <c r="G22" s="234">
        <f>D22*F22</f>
        <v>518.77980000000002</v>
      </c>
      <c r="H22" s="228"/>
    </row>
    <row r="23" spans="1:8">
      <c r="A23" s="228"/>
      <c r="B23" s="229" t="s">
        <v>115</v>
      </c>
      <c r="C23" s="230"/>
      <c r="D23" s="231">
        <v>180</v>
      </c>
      <c r="E23" s="232" t="s">
        <v>116</v>
      </c>
      <c r="F23" s="237">
        <v>1.6400000000000001E-2</v>
      </c>
      <c r="G23" s="234">
        <f>D23*F23</f>
        <v>2.9520000000000004</v>
      </c>
      <c r="H23" s="228"/>
    </row>
    <row r="24" spans="1:8">
      <c r="A24" s="238"/>
      <c r="B24" s="239"/>
      <c r="C24" s="240" t="s">
        <v>126</v>
      </c>
      <c r="D24" s="241">
        <v>1</v>
      </c>
      <c r="E24" s="242" t="s">
        <v>85</v>
      </c>
      <c r="F24" s="243" t="s">
        <v>118</v>
      </c>
      <c r="G24" s="244">
        <f>SUM(G20:G23)</f>
        <v>1483.8525999999999</v>
      </c>
      <c r="H24" s="245" t="s">
        <v>119</v>
      </c>
    </row>
    <row r="25" spans="1:8">
      <c r="A25" s="222">
        <v>2.2000000000000002</v>
      </c>
      <c r="B25" s="223" t="s">
        <v>285</v>
      </c>
      <c r="C25" s="230"/>
      <c r="D25" s="225"/>
      <c r="E25" s="225"/>
      <c r="F25" s="226"/>
      <c r="G25" s="227" t="s">
        <v>109</v>
      </c>
      <c r="H25" s="225"/>
    </row>
    <row r="26" spans="1:8">
      <c r="A26" s="228"/>
      <c r="B26" s="229" t="s">
        <v>123</v>
      </c>
      <c r="C26" s="230"/>
      <c r="D26" s="231">
        <v>336</v>
      </c>
      <c r="E26" s="232" t="s">
        <v>111</v>
      </c>
      <c r="F26" s="233">
        <v>2.57</v>
      </c>
      <c r="G26" s="234">
        <f>D26*F26</f>
        <v>863.52</v>
      </c>
      <c r="H26" s="235" t="s">
        <v>112</v>
      </c>
    </row>
    <row r="27" spans="1:8">
      <c r="A27" s="228"/>
      <c r="B27" s="229" t="s">
        <v>113</v>
      </c>
      <c r="C27" s="230"/>
      <c r="D27" s="236">
        <v>0.6</v>
      </c>
      <c r="E27" s="232" t="s">
        <v>85</v>
      </c>
      <c r="F27" s="233">
        <v>420.56</v>
      </c>
      <c r="G27" s="234">
        <f>D27*F27</f>
        <v>252.33599999999998</v>
      </c>
      <c r="H27" s="228"/>
    </row>
    <row r="28" spans="1:8">
      <c r="A28" s="228"/>
      <c r="B28" s="229" t="s">
        <v>114</v>
      </c>
      <c r="C28" s="230"/>
      <c r="D28" s="236">
        <v>1.0900000000000001</v>
      </c>
      <c r="E28" s="232" t="s">
        <v>85</v>
      </c>
      <c r="F28" s="233">
        <v>524.02</v>
      </c>
      <c r="G28" s="234">
        <f>D28*F28</f>
        <v>571.18180000000007</v>
      </c>
      <c r="H28" s="228"/>
    </row>
    <row r="29" spans="1:8">
      <c r="A29" s="228"/>
      <c r="B29" s="229" t="s">
        <v>115</v>
      </c>
      <c r="C29" s="230"/>
      <c r="D29" s="231">
        <v>180</v>
      </c>
      <c r="E29" s="232" t="s">
        <v>116</v>
      </c>
      <c r="F29" s="237">
        <v>1.6400000000000001E-2</v>
      </c>
      <c r="G29" s="234">
        <f>D29*F29</f>
        <v>2.9520000000000004</v>
      </c>
      <c r="H29" s="228"/>
    </row>
    <row r="30" spans="1:8">
      <c r="A30" s="238"/>
      <c r="B30" s="239"/>
      <c r="C30" s="240" t="s">
        <v>127</v>
      </c>
      <c r="D30" s="241">
        <v>1</v>
      </c>
      <c r="E30" s="242" t="s">
        <v>85</v>
      </c>
      <c r="F30" s="243" t="s">
        <v>118</v>
      </c>
      <c r="G30" s="244">
        <f>SUM(G26:G29)</f>
        <v>1689.9898000000001</v>
      </c>
      <c r="H30" s="245" t="s">
        <v>119</v>
      </c>
    </row>
    <row r="31" spans="1:8" s="221" customFormat="1" ht="23.25">
      <c r="A31" s="247">
        <v>3</v>
      </c>
      <c r="B31" s="248" t="s">
        <v>129</v>
      </c>
      <c r="C31" s="249"/>
      <c r="D31" s="250"/>
      <c r="E31" s="250"/>
      <c r="F31" s="251"/>
      <c r="G31" s="252" t="s">
        <v>109</v>
      </c>
      <c r="H31" s="253" t="s">
        <v>130</v>
      </c>
    </row>
    <row r="32" spans="1:8">
      <c r="A32" s="222">
        <v>3.1</v>
      </c>
      <c r="B32" s="223" t="s">
        <v>131</v>
      </c>
      <c r="C32" s="254"/>
      <c r="D32" s="225"/>
      <c r="E32" s="225"/>
      <c r="F32" s="226"/>
      <c r="G32" s="227" t="s">
        <v>109</v>
      </c>
      <c r="H32" s="253" t="s">
        <v>132</v>
      </c>
    </row>
    <row r="33" spans="1:8">
      <c r="A33" s="238"/>
      <c r="B33" s="239" t="s">
        <v>133</v>
      </c>
      <c r="C33" s="240"/>
      <c r="D33" s="241">
        <v>138</v>
      </c>
      <c r="E33" s="242" t="s">
        <v>134</v>
      </c>
      <c r="F33" s="255">
        <v>1.03</v>
      </c>
      <c r="G33" s="256">
        <f>D33*F33</f>
        <v>142.14000000000001</v>
      </c>
      <c r="H33" s="238"/>
    </row>
    <row r="34" spans="1:8">
      <c r="A34" s="225"/>
      <c r="B34" s="257" t="s">
        <v>128</v>
      </c>
      <c r="C34" s="230"/>
      <c r="D34" s="258">
        <v>16.010000000000002</v>
      </c>
      <c r="E34" s="227" t="s">
        <v>111</v>
      </c>
      <c r="F34" s="259">
        <v>2.52</v>
      </c>
      <c r="G34" s="260">
        <f>D34*F34</f>
        <v>40.345200000000006</v>
      </c>
      <c r="H34" s="253" t="s">
        <v>109</v>
      </c>
    </row>
    <row r="35" spans="1:8">
      <c r="A35" s="228"/>
      <c r="B35" s="229" t="s">
        <v>135</v>
      </c>
      <c r="C35" s="230"/>
      <c r="D35" s="236">
        <v>0.4</v>
      </c>
      <c r="E35" s="232" t="s">
        <v>116</v>
      </c>
      <c r="F35" s="233"/>
      <c r="G35" s="261">
        <f>D35*F35</f>
        <v>0</v>
      </c>
      <c r="H35" s="228"/>
    </row>
    <row r="36" spans="1:8">
      <c r="A36" s="228"/>
      <c r="B36" s="229" t="s">
        <v>113</v>
      </c>
      <c r="C36" s="230"/>
      <c r="D36" s="236">
        <v>0.05</v>
      </c>
      <c r="E36" s="232" t="s">
        <v>85</v>
      </c>
      <c r="F36" s="233">
        <v>420.56</v>
      </c>
      <c r="G36" s="261">
        <f>D36*F36</f>
        <v>21.028000000000002</v>
      </c>
      <c r="H36" s="228"/>
    </row>
    <row r="37" spans="1:8">
      <c r="A37" s="228"/>
      <c r="B37" s="229" t="s">
        <v>139</v>
      </c>
      <c r="C37" s="230"/>
      <c r="D37" s="231">
        <v>10</v>
      </c>
      <c r="E37" s="232" t="s">
        <v>116</v>
      </c>
      <c r="F37" s="237">
        <v>1.6400000000000001E-2</v>
      </c>
      <c r="G37" s="261">
        <f>D37*F37</f>
        <v>0.16400000000000001</v>
      </c>
      <c r="H37" s="228"/>
    </row>
    <row r="38" spans="1:8">
      <c r="A38" s="238"/>
      <c r="B38" s="239"/>
      <c r="C38" s="240" t="s">
        <v>136</v>
      </c>
      <c r="D38" s="241">
        <v>1</v>
      </c>
      <c r="E38" s="242" t="s">
        <v>86</v>
      </c>
      <c r="F38" s="243" t="s">
        <v>118</v>
      </c>
      <c r="G38" s="244">
        <f>SUM(G33:G37)</f>
        <v>203.6772</v>
      </c>
      <c r="H38" s="245" t="s">
        <v>119</v>
      </c>
    </row>
    <row r="39" spans="1:8" s="221" customFormat="1" ht="23.25">
      <c r="A39" s="215">
        <v>4</v>
      </c>
      <c r="B39" s="216" t="s">
        <v>137</v>
      </c>
      <c r="C39" s="246"/>
      <c r="D39" s="218"/>
      <c r="E39" s="218"/>
      <c r="F39" s="219"/>
      <c r="G39" s="220" t="s">
        <v>109</v>
      </c>
      <c r="H39" s="218"/>
    </row>
    <row r="40" spans="1:8">
      <c r="A40" s="222">
        <v>4.0999999999999996</v>
      </c>
      <c r="B40" s="223" t="s">
        <v>286</v>
      </c>
      <c r="C40" s="224"/>
      <c r="D40" s="228"/>
      <c r="E40" s="228"/>
      <c r="F40" s="262"/>
      <c r="G40" s="232" t="s">
        <v>109</v>
      </c>
      <c r="H40" s="228"/>
    </row>
    <row r="41" spans="1:8">
      <c r="A41" s="228"/>
      <c r="B41" s="229" t="s">
        <v>128</v>
      </c>
      <c r="C41" s="230"/>
      <c r="D41" s="236">
        <v>12.05</v>
      </c>
      <c r="E41" s="232" t="s">
        <v>111</v>
      </c>
      <c r="F41" s="233">
        <v>2.52</v>
      </c>
      <c r="G41" s="261">
        <f>D41*F41</f>
        <v>30.366000000000003</v>
      </c>
      <c r="H41" s="263" t="s">
        <v>109</v>
      </c>
    </row>
    <row r="42" spans="1:8">
      <c r="A42" s="228"/>
      <c r="B42" s="229" t="s">
        <v>140</v>
      </c>
      <c r="C42" s="230"/>
      <c r="D42" s="236">
        <v>0.5</v>
      </c>
      <c r="E42" s="232" t="s">
        <v>116</v>
      </c>
      <c r="F42" s="233"/>
      <c r="G42" s="261">
        <f>D42*F42</f>
        <v>0</v>
      </c>
      <c r="H42" s="235"/>
    </row>
    <row r="43" spans="1:8">
      <c r="A43" s="228"/>
      <c r="B43" s="229" t="s">
        <v>138</v>
      </c>
      <c r="C43" s="230"/>
      <c r="D43" s="264">
        <v>0.04</v>
      </c>
      <c r="E43" s="232" t="s">
        <v>85</v>
      </c>
      <c r="F43" s="233">
        <v>467.29</v>
      </c>
      <c r="G43" s="261">
        <f>D43*F43</f>
        <v>18.691600000000001</v>
      </c>
      <c r="H43" s="228"/>
    </row>
    <row r="44" spans="1:8">
      <c r="A44" s="228"/>
      <c r="B44" s="229" t="s">
        <v>139</v>
      </c>
      <c r="C44" s="230"/>
      <c r="D44" s="236">
        <v>3</v>
      </c>
      <c r="E44" s="232" t="s">
        <v>116</v>
      </c>
      <c r="F44" s="237">
        <v>1.6400000000000001E-2</v>
      </c>
      <c r="G44" s="261">
        <f>D44*F44</f>
        <v>4.9200000000000008E-2</v>
      </c>
      <c r="H44" s="228"/>
    </row>
    <row r="45" spans="1:8">
      <c r="A45" s="238"/>
      <c r="B45" s="239"/>
      <c r="C45" s="240" t="s">
        <v>141</v>
      </c>
      <c r="D45" s="241">
        <v>1</v>
      </c>
      <c r="E45" s="242" t="s">
        <v>86</v>
      </c>
      <c r="F45" s="243" t="s">
        <v>118</v>
      </c>
      <c r="G45" s="244">
        <f>SUM(G41:G44)</f>
        <v>49.106800000000007</v>
      </c>
      <c r="H45" s="245" t="s">
        <v>119</v>
      </c>
    </row>
    <row r="46" spans="1:8" ht="20.100000000000001" customHeight="1">
      <c r="A46" s="265">
        <v>4.2</v>
      </c>
      <c r="B46" s="223" t="s">
        <v>249</v>
      </c>
      <c r="C46" s="224"/>
      <c r="D46" s="228"/>
      <c r="E46" s="228"/>
      <c r="F46" s="262"/>
      <c r="G46" s="232" t="s">
        <v>109</v>
      </c>
      <c r="H46" s="228"/>
    </row>
    <row r="47" spans="1:8" ht="20.100000000000001" customHeight="1">
      <c r="A47" s="228"/>
      <c r="B47" s="229" t="s">
        <v>250</v>
      </c>
      <c r="C47" s="230"/>
      <c r="D47" s="236">
        <v>1.1499999999999999</v>
      </c>
      <c r="E47" s="232" t="s">
        <v>86</v>
      </c>
      <c r="F47" s="233">
        <v>300</v>
      </c>
      <c r="G47" s="261">
        <f>D47*F47</f>
        <v>345</v>
      </c>
      <c r="H47" s="228"/>
    </row>
    <row r="48" spans="1:8" ht="20.100000000000001" customHeight="1">
      <c r="A48" s="266"/>
      <c r="B48" s="267" t="s">
        <v>251</v>
      </c>
      <c r="C48" s="268"/>
      <c r="D48" s="269">
        <v>5.25</v>
      </c>
      <c r="E48" s="270" t="s">
        <v>111</v>
      </c>
      <c r="F48" s="271">
        <v>2.34</v>
      </c>
      <c r="G48" s="272">
        <f>D48*F48</f>
        <v>12.285</v>
      </c>
      <c r="H48" s="273" t="s">
        <v>109</v>
      </c>
    </row>
    <row r="49" spans="1:8" ht="20.100000000000001" customHeight="1">
      <c r="A49" s="228"/>
      <c r="B49" s="229" t="s">
        <v>252</v>
      </c>
      <c r="C49" s="224"/>
      <c r="D49" s="264">
        <v>0.12</v>
      </c>
      <c r="E49" s="232" t="s">
        <v>111</v>
      </c>
      <c r="F49" s="233">
        <v>27.14</v>
      </c>
      <c r="G49" s="261">
        <f>D49*F49</f>
        <v>3.2568000000000001</v>
      </c>
      <c r="H49" s="228"/>
    </row>
    <row r="50" spans="1:8" ht="20.100000000000001" customHeight="1">
      <c r="A50" s="228"/>
      <c r="B50" s="229" t="s">
        <v>139</v>
      </c>
      <c r="C50" s="230"/>
      <c r="D50" s="236">
        <v>2</v>
      </c>
      <c r="E50" s="232" t="s">
        <v>116</v>
      </c>
      <c r="F50" s="237">
        <v>1.6400000000000001E-2</v>
      </c>
      <c r="G50" s="261">
        <f>D50*F50</f>
        <v>3.2800000000000003E-2</v>
      </c>
      <c r="H50" s="228"/>
    </row>
    <row r="51" spans="1:8" ht="20.100000000000001" customHeight="1">
      <c r="A51" s="228"/>
      <c r="B51" s="229" t="s">
        <v>253</v>
      </c>
      <c r="C51" s="230"/>
      <c r="D51" s="236">
        <v>0.33</v>
      </c>
      <c r="E51" s="232" t="s">
        <v>189</v>
      </c>
      <c r="F51" s="237">
        <v>15</v>
      </c>
      <c r="G51" s="261">
        <f>D51*F51</f>
        <v>4.95</v>
      </c>
      <c r="H51" s="228"/>
    </row>
    <row r="52" spans="1:8" ht="20.100000000000001" customHeight="1">
      <c r="A52" s="228"/>
      <c r="B52" s="229"/>
      <c r="C52" s="224" t="s">
        <v>254</v>
      </c>
      <c r="D52" s="231">
        <v>1</v>
      </c>
      <c r="E52" s="232" t="s">
        <v>86</v>
      </c>
      <c r="F52" s="274" t="s">
        <v>118</v>
      </c>
      <c r="G52" s="275">
        <f>SUM(G47:G51)</f>
        <v>365.52460000000002</v>
      </c>
      <c r="H52" s="276" t="s">
        <v>119</v>
      </c>
    </row>
    <row r="53" spans="1:8" s="221" customFormat="1" ht="21" customHeight="1">
      <c r="A53" s="215">
        <v>5</v>
      </c>
      <c r="B53" s="216" t="s">
        <v>143</v>
      </c>
      <c r="C53" s="246"/>
      <c r="D53" s="218"/>
      <c r="E53" s="218"/>
      <c r="F53" s="219"/>
      <c r="G53" s="220" t="s">
        <v>109</v>
      </c>
      <c r="H53" s="218"/>
    </row>
    <row r="54" spans="1:8">
      <c r="A54" s="277">
        <v>5.0999999999999996</v>
      </c>
      <c r="B54" s="223" t="s">
        <v>255</v>
      </c>
      <c r="C54" s="224"/>
      <c r="D54" s="228"/>
      <c r="E54" s="228"/>
      <c r="F54" s="262"/>
      <c r="G54" s="232" t="s">
        <v>109</v>
      </c>
      <c r="H54" s="228"/>
    </row>
    <row r="55" spans="1:8">
      <c r="A55" s="228"/>
      <c r="B55" s="229" t="s">
        <v>256</v>
      </c>
      <c r="C55" s="230"/>
      <c r="D55" s="236">
        <v>1.1299999999999999</v>
      </c>
      <c r="E55" s="232" t="s">
        <v>86</v>
      </c>
      <c r="F55" s="233">
        <v>300</v>
      </c>
      <c r="G55" s="261">
        <f t="shared" ref="G55:G59" si="0">D55*F55</f>
        <v>338.99999999999994</v>
      </c>
      <c r="H55" s="228"/>
    </row>
    <row r="56" spans="1:8">
      <c r="A56" s="228"/>
      <c r="B56" s="229" t="s">
        <v>128</v>
      </c>
      <c r="C56" s="230"/>
      <c r="D56" s="236">
        <v>21.51</v>
      </c>
      <c r="E56" s="232" t="s">
        <v>111</v>
      </c>
      <c r="F56" s="233">
        <v>2.52</v>
      </c>
      <c r="G56" s="261">
        <f t="shared" si="0"/>
        <v>54.205200000000005</v>
      </c>
      <c r="H56" s="263" t="s">
        <v>109</v>
      </c>
    </row>
    <row r="57" spans="1:8">
      <c r="A57" s="228"/>
      <c r="B57" s="229" t="s">
        <v>142</v>
      </c>
      <c r="C57" s="224"/>
      <c r="D57" s="264">
        <v>0.1</v>
      </c>
      <c r="E57" s="232" t="s">
        <v>111</v>
      </c>
      <c r="F57" s="233">
        <v>27.14</v>
      </c>
      <c r="G57" s="261">
        <f t="shared" si="0"/>
        <v>2.7140000000000004</v>
      </c>
      <c r="H57" s="228"/>
    </row>
    <row r="58" spans="1:8">
      <c r="A58" s="225"/>
      <c r="B58" s="257" t="s">
        <v>113</v>
      </c>
      <c r="C58" s="230"/>
      <c r="D58" s="278">
        <v>0.11</v>
      </c>
      <c r="E58" s="227" t="s">
        <v>85</v>
      </c>
      <c r="F58" s="259">
        <v>420.56</v>
      </c>
      <c r="G58" s="260">
        <f t="shared" si="0"/>
        <v>46.261600000000001</v>
      </c>
      <c r="H58" s="225"/>
    </row>
    <row r="59" spans="1:8">
      <c r="A59" s="228"/>
      <c r="B59" s="229" t="s">
        <v>139</v>
      </c>
      <c r="C59" s="230"/>
      <c r="D59" s="231">
        <v>10</v>
      </c>
      <c r="E59" s="232" t="s">
        <v>116</v>
      </c>
      <c r="F59" s="237">
        <v>1.6400000000000001E-2</v>
      </c>
      <c r="G59" s="261">
        <f t="shared" si="0"/>
        <v>0.16400000000000001</v>
      </c>
      <c r="H59" s="228"/>
    </row>
    <row r="60" spans="1:8">
      <c r="A60" s="238"/>
      <c r="B60" s="239"/>
      <c r="C60" s="240" t="s">
        <v>144</v>
      </c>
      <c r="D60" s="241">
        <v>1</v>
      </c>
      <c r="E60" s="242" t="s">
        <v>86</v>
      </c>
      <c r="F60" s="243" t="s">
        <v>118</v>
      </c>
      <c r="G60" s="244">
        <f>SUM(G55:G59)</f>
        <v>442.34479999999991</v>
      </c>
      <c r="H60" s="245" t="s">
        <v>119</v>
      </c>
    </row>
    <row r="61" spans="1:8" ht="23.25">
      <c r="A61" s="222">
        <v>6</v>
      </c>
      <c r="B61" s="248" t="s">
        <v>145</v>
      </c>
      <c r="C61" s="230"/>
      <c r="D61" s="225"/>
      <c r="E61" s="225"/>
      <c r="F61" s="226"/>
      <c r="G61" s="227" t="s">
        <v>109</v>
      </c>
      <c r="H61" s="225"/>
    </row>
    <row r="62" spans="1:8">
      <c r="A62" s="222">
        <v>6.1</v>
      </c>
      <c r="B62" s="223" t="s">
        <v>257</v>
      </c>
      <c r="C62" s="224"/>
      <c r="D62" s="236" t="s">
        <v>109</v>
      </c>
      <c r="E62" s="232" t="s">
        <v>109</v>
      </c>
      <c r="F62" s="233" t="s">
        <v>109</v>
      </c>
      <c r="G62" s="261" t="s">
        <v>109</v>
      </c>
      <c r="H62" s="279" t="s">
        <v>109</v>
      </c>
    </row>
    <row r="63" spans="1:8">
      <c r="A63" s="228"/>
      <c r="B63" s="229"/>
      <c r="C63" s="224" t="s">
        <v>146</v>
      </c>
      <c r="D63" s="236">
        <v>0.1</v>
      </c>
      <c r="E63" s="232" t="s">
        <v>111</v>
      </c>
      <c r="F63" s="233">
        <v>10</v>
      </c>
      <c r="G63" s="261">
        <f>D63*F63</f>
        <v>1</v>
      </c>
      <c r="H63" s="279" t="s">
        <v>109</v>
      </c>
    </row>
    <row r="64" spans="1:8">
      <c r="A64" s="228"/>
      <c r="B64" s="229"/>
      <c r="C64" s="224" t="s">
        <v>258</v>
      </c>
      <c r="D64" s="236">
        <f>1/28</f>
        <v>3.5714285714285712E-2</v>
      </c>
      <c r="E64" s="232" t="s">
        <v>147</v>
      </c>
      <c r="F64" s="259">
        <v>307</v>
      </c>
      <c r="G64" s="261">
        <f>D64*F64</f>
        <v>10.964285714285714</v>
      </c>
      <c r="H64" s="228"/>
    </row>
    <row r="65" spans="1:8">
      <c r="A65" s="228"/>
      <c r="B65" s="229"/>
      <c r="C65" s="224" t="s">
        <v>148</v>
      </c>
      <c r="D65" s="236">
        <v>7.0000000000000007E-2</v>
      </c>
      <c r="E65" s="232" t="s">
        <v>147</v>
      </c>
      <c r="F65" s="280">
        <v>437.5</v>
      </c>
      <c r="G65" s="261">
        <f>D65*F65</f>
        <v>30.625000000000004</v>
      </c>
      <c r="H65" s="228"/>
    </row>
    <row r="66" spans="1:8">
      <c r="A66" s="228"/>
      <c r="B66" s="229"/>
      <c r="C66" s="224" t="s">
        <v>149</v>
      </c>
      <c r="D66" s="236">
        <v>1</v>
      </c>
      <c r="E66" s="232" t="s">
        <v>116</v>
      </c>
      <c r="F66" s="237">
        <v>1.6400000000000001E-2</v>
      </c>
      <c r="G66" s="261">
        <f>D66*F66</f>
        <v>1.6400000000000001E-2</v>
      </c>
      <c r="H66" s="228"/>
    </row>
    <row r="67" spans="1:8">
      <c r="A67" s="238"/>
      <c r="B67" s="239"/>
      <c r="C67" s="240" t="s">
        <v>150</v>
      </c>
      <c r="D67" s="241">
        <v>1</v>
      </c>
      <c r="E67" s="242" t="s">
        <v>86</v>
      </c>
      <c r="F67" s="243" t="s">
        <v>118</v>
      </c>
      <c r="G67" s="244">
        <f>SUM(G63:G66)</f>
        <v>42.605685714285713</v>
      </c>
      <c r="H67" s="245" t="s">
        <v>119</v>
      </c>
    </row>
    <row r="68" spans="1:8" ht="23.25" hidden="1" thickTop="1" thickBot="1">
      <c r="A68" s="281"/>
      <c r="B68" s="282"/>
      <c r="C68" s="283" t="s">
        <v>109</v>
      </c>
      <c r="D68" s="284" t="s">
        <v>109</v>
      </c>
      <c r="E68" s="285" t="s">
        <v>109</v>
      </c>
      <c r="F68" s="286" t="s">
        <v>109</v>
      </c>
      <c r="G68" s="287" t="s">
        <v>109</v>
      </c>
      <c r="H68" s="281" t="s">
        <v>109</v>
      </c>
    </row>
    <row r="69" spans="1:8">
      <c r="A69" s="209"/>
      <c r="C69" s="209"/>
      <c r="D69" s="288"/>
      <c r="E69" s="289"/>
      <c r="F69" s="290"/>
      <c r="G69" s="291"/>
      <c r="H69" s="209"/>
    </row>
  </sheetData>
  <mergeCells count="6">
    <mergeCell ref="A2:H2"/>
    <mergeCell ref="A3:A4"/>
    <mergeCell ref="B3:C4"/>
    <mergeCell ref="D3:D4"/>
    <mergeCell ref="E3:E4"/>
    <mergeCell ref="H3:H4"/>
  </mergeCells>
  <printOptions horizontalCentered="1"/>
  <pageMargins left="0.47244094488188981" right="0.43307086614173229" top="0.70866141732283472" bottom="0.47244094488188981" header="0.43307086614173229" footer="0.19685039370078741"/>
  <pageSetup paperSize="9" scale="83" orientation="portrait" r:id="rId1"/>
  <headerFooter alignWithMargins="0">
    <oddHeader>&amp;C&amp;"Cordia New,ธรรมดา"&amp;15- &amp;P+155 -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B1:S40"/>
  <sheetViews>
    <sheetView showGridLines="0" zoomScaleSheetLayoutView="100" workbookViewId="0"/>
  </sheetViews>
  <sheetFormatPr defaultRowHeight="22.5"/>
  <cols>
    <col min="1" max="1" width="3.140625" style="12" customWidth="1"/>
    <col min="2" max="2" width="123.140625" style="12" customWidth="1"/>
    <col min="3" max="3" width="9.5703125" style="12" bestFit="1" customWidth="1"/>
    <col min="4" max="10" width="9.140625" style="12"/>
    <col min="11" max="11" width="12.42578125" style="12" customWidth="1"/>
    <col min="12" max="12" width="6.28515625" style="12" customWidth="1"/>
    <col min="13" max="16384" width="9.140625" style="12"/>
  </cols>
  <sheetData>
    <row r="1" spans="2:19">
      <c r="B1" s="11"/>
    </row>
    <row r="3" spans="2:19" ht="315">
      <c r="B3" s="13" t="s">
        <v>151</v>
      </c>
    </row>
    <row r="4" spans="2:19">
      <c r="B4" s="14"/>
    </row>
    <row r="5" spans="2:19">
      <c r="B5" s="14"/>
    </row>
    <row r="6" spans="2:19" ht="32.25" customHeight="1">
      <c r="B6" s="566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15"/>
      <c r="N6" s="15"/>
      <c r="O6" s="15"/>
      <c r="P6" s="15"/>
      <c r="Q6" s="15"/>
      <c r="R6" s="15"/>
      <c r="S6" s="15"/>
    </row>
    <row r="7" spans="2:19" ht="22.5" customHeight="1"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2:19" ht="23.45" customHeight="1"/>
    <row r="9" spans="2:19" ht="23.45" customHeight="1"/>
    <row r="10" spans="2:19" ht="23.45" customHeight="1"/>
    <row r="11" spans="2:19" ht="23.45" customHeight="1"/>
    <row r="12" spans="2:19" ht="23.45" customHeight="1">
      <c r="C12" s="17"/>
    </row>
    <row r="13" spans="2:19" ht="23.45" customHeight="1">
      <c r="C13" s="17"/>
    </row>
    <row r="14" spans="2:19" ht="23.45" customHeight="1">
      <c r="C14" s="17"/>
    </row>
    <row r="15" spans="2:19" ht="23.45" customHeight="1">
      <c r="C15" s="17"/>
    </row>
    <row r="16" spans="2:19" ht="23.45" customHeight="1">
      <c r="C16" s="17"/>
    </row>
    <row r="17" spans="2:9" ht="23.45" customHeight="1">
      <c r="C17" s="17"/>
    </row>
    <row r="18" spans="2:9" ht="23.45" customHeight="1">
      <c r="C18" s="18"/>
      <c r="D18" s="19"/>
      <c r="E18" s="19"/>
      <c r="F18" s="19"/>
      <c r="G18" s="19"/>
      <c r="H18" s="19"/>
      <c r="I18" s="19"/>
    </row>
    <row r="19" spans="2:9" ht="23.45" customHeight="1">
      <c r="C19" s="17"/>
    </row>
    <row r="20" spans="2:9" ht="23.45" customHeight="1">
      <c r="C20" s="17"/>
    </row>
    <row r="21" spans="2:9" ht="23.45" customHeight="1">
      <c r="C21" s="17"/>
    </row>
    <row r="22" spans="2:9" ht="23.45" customHeight="1">
      <c r="C22" s="17"/>
    </row>
    <row r="23" spans="2:9" ht="23.45" customHeight="1">
      <c r="C23" s="17"/>
    </row>
    <row r="24" spans="2:9" ht="23.45" customHeight="1">
      <c r="C24" s="17"/>
    </row>
    <row r="25" spans="2:9" ht="23.45" customHeight="1"/>
    <row r="26" spans="2:9" ht="23.45" customHeight="1"/>
    <row r="27" spans="2:9" ht="23.45" customHeight="1">
      <c r="B27" s="20"/>
    </row>
    <row r="28" spans="2:9" ht="23.45" customHeight="1"/>
    <row r="29" spans="2:9" ht="23.45" customHeight="1"/>
    <row r="30" spans="2:9" ht="23.45" customHeight="1"/>
    <row r="31" spans="2:9" ht="23.45" customHeight="1"/>
    <row r="32" spans="2:9" ht="23.45" customHeight="1"/>
    <row r="33" ht="23.45" customHeight="1"/>
    <row r="34" ht="23.45" customHeight="1"/>
    <row r="35" ht="23.45" customHeight="1"/>
    <row r="36" ht="23.45" customHeight="1"/>
    <row r="37" ht="23.45" customHeight="1"/>
    <row r="38" ht="23.45" customHeight="1"/>
    <row r="39" ht="23.45" customHeight="1"/>
    <row r="40" ht="23.45" customHeight="1"/>
  </sheetData>
  <mergeCells count="1">
    <mergeCell ref="B6:L6"/>
  </mergeCells>
  <printOptions horizontalCentered="1"/>
  <pageMargins left="0.9055118110236221" right="0.35433070866141736" top="0.78740157480314965" bottom="0.59055118110236227" header="0.31496062992125984" footer="0.51181102362204722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L11"/>
  <sheetViews>
    <sheetView topLeftCell="A7" workbookViewId="0">
      <selection activeCell="M9" sqref="M9"/>
    </sheetView>
  </sheetViews>
  <sheetFormatPr defaultRowHeight="20.25"/>
  <cols>
    <col min="1" max="2" width="9.140625" style="105"/>
    <col min="3" max="3" width="11.5703125" style="105" customWidth="1"/>
    <col min="4" max="5" width="9.140625" style="105"/>
    <col min="6" max="6" width="11.28515625" style="105" customWidth="1"/>
    <col min="7" max="8" width="9.140625" style="105"/>
    <col min="9" max="9" width="10.140625" style="105" customWidth="1"/>
    <col min="10" max="10" width="12.85546875" style="105" customWidth="1"/>
    <col min="11" max="16384" width="9.140625" style="105"/>
  </cols>
  <sheetData>
    <row r="1" spans="1:12" ht="24">
      <c r="A1" s="568" t="s">
        <v>81</v>
      </c>
      <c r="B1" s="568"/>
      <c r="C1" s="568"/>
      <c r="D1" s="568"/>
      <c r="E1" s="568"/>
      <c r="F1" s="568"/>
      <c r="G1" s="568"/>
      <c r="H1" s="568"/>
      <c r="I1" s="568"/>
      <c r="J1" s="568"/>
      <c r="K1" s="124"/>
      <c r="L1" s="124"/>
    </row>
    <row r="2" spans="1:12" ht="24">
      <c r="A2" s="106" t="s">
        <v>277</v>
      </c>
      <c r="B2" s="107"/>
      <c r="C2" s="108"/>
      <c r="D2" s="108"/>
      <c r="E2" s="109"/>
      <c r="F2" s="108"/>
      <c r="G2" s="110"/>
      <c r="H2" s="109"/>
      <c r="I2" s="111"/>
      <c r="J2" s="112"/>
      <c r="K2" s="111"/>
      <c r="L2" s="113"/>
    </row>
    <row r="3" spans="1:12" ht="24">
      <c r="A3" s="114" t="s">
        <v>266</v>
      </c>
      <c r="B3" s="115"/>
      <c r="C3" s="108"/>
      <c r="D3" s="110">
        <v>1</v>
      </c>
      <c r="E3" s="116" t="s">
        <v>86</v>
      </c>
      <c r="F3" s="109"/>
      <c r="G3" s="116"/>
      <c r="H3" s="117"/>
      <c r="I3" s="118"/>
      <c r="J3" s="117"/>
      <c r="K3" s="109"/>
      <c r="L3" s="113"/>
    </row>
    <row r="4" spans="1:12" ht="24">
      <c r="A4" s="114" t="s">
        <v>267</v>
      </c>
      <c r="B4" s="119"/>
      <c r="C4" s="120"/>
      <c r="D4" s="121">
        <v>1</v>
      </c>
      <c r="E4" s="116" t="s">
        <v>268</v>
      </c>
      <c r="F4" s="122">
        <v>448.6</v>
      </c>
      <c r="G4" s="116" t="s">
        <v>2</v>
      </c>
      <c r="H4" s="108" t="s">
        <v>31</v>
      </c>
      <c r="I4" s="128">
        <f>ROUND(F4*D4,2)</f>
        <v>448.6</v>
      </c>
      <c r="J4" s="111" t="s">
        <v>269</v>
      </c>
      <c r="K4" s="109"/>
      <c r="L4" s="113"/>
    </row>
    <row r="5" spans="1:12" ht="24">
      <c r="A5" s="114" t="s">
        <v>270</v>
      </c>
      <c r="B5" s="115"/>
      <c r="C5" s="120"/>
      <c r="D5" s="121">
        <v>0.3</v>
      </c>
      <c r="E5" s="116" t="s">
        <v>268</v>
      </c>
      <c r="F5" s="122">
        <v>439.25</v>
      </c>
      <c r="G5" s="116" t="s">
        <v>2</v>
      </c>
      <c r="H5" s="108" t="s">
        <v>31</v>
      </c>
      <c r="I5" s="129">
        <f>ROUND(F5*D5,2)</f>
        <v>131.78</v>
      </c>
      <c r="J5" s="111" t="s">
        <v>269</v>
      </c>
      <c r="K5" s="109"/>
      <c r="L5" s="113"/>
    </row>
    <row r="6" spans="1:12" ht="24">
      <c r="A6" s="119" t="s">
        <v>271</v>
      </c>
      <c r="B6" s="115"/>
      <c r="C6" s="120"/>
      <c r="D6" s="121">
        <v>0.3</v>
      </c>
      <c r="E6" s="116" t="s">
        <v>272</v>
      </c>
      <c r="F6" s="122">
        <v>35</v>
      </c>
      <c r="G6" s="116" t="s">
        <v>2</v>
      </c>
      <c r="H6" s="108" t="s">
        <v>31</v>
      </c>
      <c r="I6" s="129">
        <f>ROUND(F6*D6,2)</f>
        <v>10.5</v>
      </c>
      <c r="J6" s="111" t="s">
        <v>269</v>
      </c>
      <c r="K6" s="109"/>
      <c r="L6" s="113"/>
    </row>
    <row r="7" spans="1:12" ht="24">
      <c r="A7" s="119" t="s">
        <v>273</v>
      </c>
      <c r="B7" s="115"/>
      <c r="C7" s="120"/>
      <c r="D7" s="121">
        <v>0.25</v>
      </c>
      <c r="E7" s="116" t="s">
        <v>274</v>
      </c>
      <c r="F7" s="122">
        <v>57.94</v>
      </c>
      <c r="G7" s="116" t="s">
        <v>2</v>
      </c>
      <c r="H7" s="108" t="s">
        <v>31</v>
      </c>
      <c r="I7" s="129">
        <f>ROUND(F7*D7,2)</f>
        <v>14.49</v>
      </c>
      <c r="J7" s="111" t="s">
        <v>269</v>
      </c>
      <c r="K7" s="109"/>
      <c r="L7" s="113"/>
    </row>
    <row r="8" spans="1:12" ht="24">
      <c r="A8" s="107"/>
      <c r="B8" s="123"/>
      <c r="C8" s="107"/>
      <c r="D8" s="107"/>
      <c r="E8" s="107"/>
      <c r="F8" s="107"/>
      <c r="G8" s="120" t="s">
        <v>4</v>
      </c>
      <c r="H8" s="108" t="s">
        <v>31</v>
      </c>
      <c r="I8" s="129">
        <f>ROUND(SUM(I4:I6),2)</f>
        <v>590.88</v>
      </c>
      <c r="J8" s="111" t="s">
        <v>269</v>
      </c>
      <c r="K8" s="109"/>
      <c r="L8" s="113"/>
    </row>
    <row r="9" spans="1:12" s="125" customFormat="1" ht="24">
      <c r="A9" s="125" t="s">
        <v>276</v>
      </c>
      <c r="B9" s="120"/>
      <c r="E9" s="126">
        <f>I8</f>
        <v>590.88</v>
      </c>
      <c r="F9" s="127" t="s">
        <v>275</v>
      </c>
      <c r="G9" s="127">
        <v>0.8</v>
      </c>
      <c r="H9" s="108" t="s">
        <v>31</v>
      </c>
      <c r="I9" s="130">
        <f>E9*0.8</f>
        <v>472.70400000000001</v>
      </c>
      <c r="J9" s="111" t="s">
        <v>269</v>
      </c>
    </row>
    <row r="10" spans="1:12" ht="24.75" thickBot="1">
      <c r="G10" s="120" t="s">
        <v>4</v>
      </c>
      <c r="H10" s="108" t="s">
        <v>31</v>
      </c>
      <c r="I10" s="131">
        <f>I9</f>
        <v>472.70400000000001</v>
      </c>
      <c r="J10" s="111" t="s">
        <v>269</v>
      </c>
    </row>
    <row r="11" spans="1:12" ht="21" thickTop="1"/>
  </sheetData>
  <mergeCells count="1">
    <mergeCell ref="A1:J1"/>
  </mergeCells>
  <pageMargins left="0.25" right="0.25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55"/>
  <sheetViews>
    <sheetView showGridLines="0" view="pageBreakPreview" zoomScaleSheetLayoutView="100" workbookViewId="0"/>
  </sheetViews>
  <sheetFormatPr defaultRowHeight="21.75"/>
  <cols>
    <col min="1" max="1" width="6.28515625" style="148" customWidth="1"/>
    <col min="2" max="2" width="22.7109375" style="148" customWidth="1"/>
    <col min="3" max="3" width="19.5703125" style="148" customWidth="1"/>
    <col min="4" max="4" width="10.7109375" style="148" customWidth="1"/>
    <col min="5" max="5" width="9.42578125" style="148" customWidth="1"/>
    <col min="6" max="6" width="8.28515625" style="148" customWidth="1"/>
    <col min="7" max="7" width="7.5703125" style="148" customWidth="1"/>
    <col min="8" max="8" width="7.42578125" style="148" customWidth="1"/>
    <col min="9" max="9" width="7.5703125" style="148" customWidth="1"/>
    <col min="10" max="16384" width="9.140625" style="148"/>
  </cols>
  <sheetData>
    <row r="1" spans="1:9">
      <c r="I1" s="292" t="s">
        <v>97</v>
      </c>
    </row>
    <row r="2" spans="1:9" ht="24">
      <c r="A2" s="569" t="s">
        <v>98</v>
      </c>
      <c r="B2" s="569"/>
      <c r="C2" s="569"/>
      <c r="D2" s="569"/>
      <c r="E2" s="569"/>
      <c r="F2" s="569"/>
      <c r="G2" s="569"/>
      <c r="H2" s="569"/>
      <c r="I2" s="569"/>
    </row>
    <row r="3" spans="1:9">
      <c r="A3" s="293" t="s">
        <v>63</v>
      </c>
      <c r="B3" s="294"/>
      <c r="C3" s="294" t="str">
        <f>ปร.6!E3</f>
        <v>ปรับปรุงศูนย์พัฒนาเด็กเล็กวัดนิยมธรรมวราราม</v>
      </c>
      <c r="D3" s="294"/>
      <c r="E3" s="294"/>
      <c r="F3" s="294"/>
      <c r="G3" s="294"/>
      <c r="H3" s="294"/>
      <c r="I3" s="294"/>
    </row>
    <row r="4" spans="1:9">
      <c r="A4" s="295" t="s">
        <v>64</v>
      </c>
      <c r="B4" s="296"/>
      <c r="C4" s="296" t="str">
        <f>ปร.6!E4</f>
        <v>บ้านหนองฟัก หมู่ที่ 2 ตำบลทุ่งบัว อำเภอกำแพงแสน จังหวัดนครปฐม</v>
      </c>
      <c r="D4" s="296"/>
      <c r="E4" s="296"/>
      <c r="F4" s="296"/>
      <c r="G4" s="296"/>
      <c r="H4" s="296"/>
      <c r="I4" s="296"/>
    </row>
    <row r="5" spans="1:9">
      <c r="A5" s="295" t="s">
        <v>65</v>
      </c>
      <c r="B5" s="296"/>
      <c r="C5" s="297">
        <f>ปร.6!E5</f>
        <v>0</v>
      </c>
      <c r="D5" s="296"/>
      <c r="E5" s="296"/>
      <c r="F5" s="296"/>
      <c r="G5" s="296"/>
      <c r="H5" s="296"/>
      <c r="I5" s="296"/>
    </row>
    <row r="6" spans="1:9">
      <c r="A6" s="295" t="s">
        <v>66</v>
      </c>
      <c r="B6" s="296"/>
      <c r="C6" s="296" t="str">
        <f>ปร.6!F6</f>
        <v>องค์การบริหารส่วนตำบลทุ่งบัว   อำเภอกำแพงแสน   จังหวัดนครปฐม</v>
      </c>
      <c r="D6" s="296"/>
      <c r="E6" s="296"/>
      <c r="F6" s="296"/>
      <c r="G6" s="296"/>
      <c r="H6" s="296"/>
      <c r="I6" s="296"/>
    </row>
    <row r="7" spans="1:9">
      <c r="A7" s="293" t="s">
        <v>67</v>
      </c>
      <c r="B7" s="294"/>
      <c r="C7" s="298" t="str">
        <f>'ปร.4 '!C6:D6</f>
        <v>นายประพนธ์  เฟื่องฟู  ตำแหน่ง  ผู้อำนวยการกองช่าง</v>
      </c>
      <c r="D7" s="294"/>
      <c r="E7" s="299" t="s">
        <v>68</v>
      </c>
      <c r="F7" s="300">
        <f>ปร.6!F8</f>
        <v>0</v>
      </c>
      <c r="G7" s="570" t="str">
        <f>ปร.6!K8</f>
        <v>พฤษภาคม</v>
      </c>
      <c r="H7" s="570"/>
      <c r="I7" s="301">
        <f>ปร.6!S8</f>
        <v>2560</v>
      </c>
    </row>
    <row r="8" spans="1:9" ht="22.5" thickBot="1">
      <c r="I8" s="292" t="s">
        <v>69</v>
      </c>
    </row>
    <row r="9" spans="1:9" ht="21.75" customHeight="1" thickTop="1">
      <c r="A9" s="571" t="s">
        <v>70</v>
      </c>
      <c r="B9" s="573" t="s">
        <v>71</v>
      </c>
      <c r="C9" s="574"/>
      <c r="D9" s="577" t="s">
        <v>99</v>
      </c>
      <c r="E9" s="302" t="s">
        <v>100</v>
      </c>
      <c r="F9" s="303" t="s">
        <v>101</v>
      </c>
      <c r="G9" s="579" t="s">
        <v>72</v>
      </c>
      <c r="H9" s="303" t="s">
        <v>102</v>
      </c>
      <c r="I9" s="577" t="s">
        <v>48</v>
      </c>
    </row>
    <row r="10" spans="1:9" ht="24.75" customHeight="1" thickBot="1">
      <c r="A10" s="572"/>
      <c r="B10" s="575"/>
      <c r="C10" s="576"/>
      <c r="D10" s="578"/>
      <c r="E10" s="304" t="s">
        <v>103</v>
      </c>
      <c r="F10" s="305" t="s">
        <v>104</v>
      </c>
      <c r="G10" s="580"/>
      <c r="H10" s="305" t="s">
        <v>287</v>
      </c>
      <c r="I10" s="578"/>
    </row>
    <row r="11" spans="1:9" ht="22.5" thickTop="1">
      <c r="A11" s="306"/>
      <c r="B11" s="307"/>
      <c r="C11" s="308"/>
      <c r="D11" s="306"/>
      <c r="E11" s="306"/>
      <c r="F11" s="306"/>
      <c r="G11" s="306"/>
      <c r="H11" s="306"/>
      <c r="I11" s="306"/>
    </row>
    <row r="12" spans="1:9">
      <c r="A12" s="228"/>
      <c r="B12" s="309"/>
      <c r="C12" s="310"/>
      <c r="D12" s="228"/>
      <c r="E12" s="228"/>
      <c r="F12" s="228"/>
      <c r="G12" s="228"/>
      <c r="H12" s="228"/>
      <c r="I12" s="228"/>
    </row>
    <row r="13" spans="1:9">
      <c r="A13" s="228"/>
      <c r="B13" s="309"/>
      <c r="C13" s="310"/>
      <c r="D13" s="228"/>
      <c r="E13" s="228"/>
      <c r="F13" s="228"/>
      <c r="G13" s="228"/>
      <c r="H13" s="228"/>
      <c r="I13" s="228"/>
    </row>
    <row r="14" spans="1:9">
      <c r="A14" s="228"/>
      <c r="B14" s="309"/>
      <c r="C14" s="310"/>
      <c r="D14" s="228"/>
      <c r="E14" s="228"/>
      <c r="F14" s="228"/>
      <c r="G14" s="228"/>
      <c r="H14" s="228"/>
      <c r="I14" s="228"/>
    </row>
    <row r="15" spans="1:9">
      <c r="A15" s="228"/>
      <c r="B15" s="309"/>
      <c r="C15" s="310"/>
      <c r="D15" s="228"/>
      <c r="E15" s="228"/>
      <c r="F15" s="228"/>
      <c r="G15" s="228"/>
      <c r="H15" s="228"/>
      <c r="I15" s="228"/>
    </row>
    <row r="16" spans="1:9">
      <c r="A16" s="228"/>
      <c r="B16" s="309"/>
      <c r="C16" s="310"/>
      <c r="D16" s="228"/>
      <c r="E16" s="228"/>
      <c r="F16" s="228"/>
      <c r="G16" s="228"/>
      <c r="H16" s="228"/>
      <c r="I16" s="228"/>
    </row>
    <row r="17" spans="1:9">
      <c r="A17" s="228"/>
      <c r="B17" s="309"/>
      <c r="C17" s="310"/>
      <c r="D17" s="228"/>
      <c r="E17" s="228"/>
      <c r="F17" s="228"/>
      <c r="G17" s="228"/>
      <c r="H17" s="228"/>
      <c r="I17" s="228"/>
    </row>
    <row r="18" spans="1:9">
      <c r="A18" s="228"/>
      <c r="B18" s="309"/>
      <c r="C18" s="310"/>
      <c r="D18" s="228"/>
      <c r="E18" s="228"/>
      <c r="F18" s="228"/>
      <c r="G18" s="228"/>
      <c r="H18" s="228"/>
      <c r="I18" s="228"/>
    </row>
    <row r="19" spans="1:9">
      <c r="A19" s="228"/>
      <c r="B19" s="309"/>
      <c r="C19" s="310"/>
      <c r="D19" s="228"/>
      <c r="E19" s="228"/>
      <c r="F19" s="228"/>
      <c r="G19" s="228"/>
      <c r="H19" s="228"/>
      <c r="I19" s="228"/>
    </row>
    <row r="20" spans="1:9">
      <c r="A20" s="228"/>
      <c r="B20" s="309"/>
      <c r="C20" s="310"/>
      <c r="D20" s="228"/>
      <c r="E20" s="228"/>
      <c r="F20" s="228"/>
      <c r="G20" s="228"/>
      <c r="H20" s="228"/>
      <c r="I20" s="228"/>
    </row>
    <row r="21" spans="1:9">
      <c r="A21" s="228"/>
      <c r="B21" s="309"/>
      <c r="C21" s="310"/>
      <c r="D21" s="228"/>
      <c r="E21" s="228"/>
      <c r="F21" s="228"/>
      <c r="G21" s="228"/>
      <c r="H21" s="228"/>
      <c r="I21" s="228"/>
    </row>
    <row r="22" spans="1:9">
      <c r="A22" s="228"/>
      <c r="B22" s="309"/>
      <c r="C22" s="310"/>
      <c r="D22" s="228"/>
      <c r="E22" s="228"/>
      <c r="F22" s="228"/>
      <c r="G22" s="228"/>
      <c r="H22" s="228"/>
      <c r="I22" s="228"/>
    </row>
    <row r="23" spans="1:9">
      <c r="A23" s="228"/>
      <c r="B23" s="309"/>
      <c r="C23" s="310"/>
      <c r="D23" s="228"/>
      <c r="E23" s="228"/>
      <c r="F23" s="228"/>
      <c r="G23" s="228"/>
      <c r="H23" s="228"/>
      <c r="I23" s="228"/>
    </row>
    <row r="24" spans="1:9">
      <c r="A24" s="228"/>
      <c r="B24" s="309"/>
      <c r="C24" s="310"/>
      <c r="D24" s="228"/>
      <c r="E24" s="228"/>
      <c r="F24" s="228"/>
      <c r="G24" s="228"/>
      <c r="H24" s="228"/>
      <c r="I24" s="228"/>
    </row>
    <row r="25" spans="1:9">
      <c r="A25" s="228"/>
      <c r="B25" s="309"/>
      <c r="C25" s="310"/>
      <c r="D25" s="228"/>
      <c r="E25" s="228"/>
      <c r="F25" s="228"/>
      <c r="G25" s="228"/>
      <c r="H25" s="228"/>
      <c r="I25" s="228"/>
    </row>
    <row r="26" spans="1:9">
      <c r="A26" s="228"/>
      <c r="B26" s="309"/>
      <c r="C26" s="310"/>
      <c r="D26" s="228"/>
      <c r="E26" s="228"/>
      <c r="F26" s="228"/>
      <c r="G26" s="228"/>
      <c r="H26" s="228"/>
      <c r="I26" s="228"/>
    </row>
    <row r="27" spans="1:9">
      <c r="A27" s="228"/>
      <c r="B27" s="309"/>
      <c r="C27" s="310"/>
      <c r="D27" s="228"/>
      <c r="E27" s="228"/>
      <c r="F27" s="228"/>
      <c r="G27" s="228"/>
      <c r="H27" s="228"/>
      <c r="I27" s="228"/>
    </row>
    <row r="28" spans="1:9">
      <c r="A28" s="228"/>
      <c r="B28" s="309"/>
      <c r="C28" s="310"/>
      <c r="D28" s="228"/>
      <c r="E28" s="228"/>
      <c r="F28" s="228"/>
      <c r="G28" s="228"/>
      <c r="H28" s="228"/>
      <c r="I28" s="228"/>
    </row>
    <row r="29" spans="1:9">
      <c r="A29" s="228"/>
      <c r="B29" s="309"/>
      <c r="C29" s="310"/>
      <c r="D29" s="228"/>
      <c r="E29" s="228"/>
      <c r="F29" s="228"/>
      <c r="G29" s="228"/>
      <c r="H29" s="228"/>
      <c r="I29" s="228"/>
    </row>
    <row r="30" spans="1:9">
      <c r="A30" s="228"/>
      <c r="B30" s="309"/>
      <c r="C30" s="310"/>
      <c r="D30" s="228"/>
      <c r="E30" s="228"/>
      <c r="F30" s="228"/>
      <c r="G30" s="228"/>
      <c r="H30" s="228"/>
      <c r="I30" s="228"/>
    </row>
    <row r="31" spans="1:9">
      <c r="A31" s="228"/>
      <c r="B31" s="309"/>
      <c r="C31" s="310"/>
      <c r="D31" s="228"/>
      <c r="E31" s="228"/>
      <c r="F31" s="228"/>
      <c r="G31" s="228"/>
      <c r="H31" s="228"/>
      <c r="I31" s="228"/>
    </row>
    <row r="32" spans="1:9">
      <c r="A32" s="228"/>
      <c r="B32" s="309"/>
      <c r="C32" s="310"/>
      <c r="D32" s="228"/>
      <c r="E32" s="228"/>
      <c r="F32" s="228"/>
      <c r="G32" s="228"/>
      <c r="H32" s="228"/>
      <c r="I32" s="228"/>
    </row>
    <row r="33" spans="1:9">
      <c r="A33" s="228"/>
      <c r="B33" s="309"/>
      <c r="C33" s="310"/>
      <c r="D33" s="228"/>
      <c r="E33" s="228"/>
      <c r="F33" s="228"/>
      <c r="G33" s="228"/>
      <c r="H33" s="228"/>
      <c r="I33" s="228"/>
    </row>
    <row r="34" spans="1:9">
      <c r="A34" s="228"/>
      <c r="B34" s="309"/>
      <c r="C34" s="310"/>
      <c r="D34" s="228"/>
      <c r="E34" s="228"/>
      <c r="F34" s="228"/>
      <c r="G34" s="228"/>
      <c r="H34" s="228"/>
      <c r="I34" s="228"/>
    </row>
    <row r="35" spans="1:9">
      <c r="A35" s="228"/>
      <c r="B35" s="309"/>
      <c r="C35" s="310"/>
      <c r="D35" s="228"/>
      <c r="E35" s="228"/>
      <c r="F35" s="228"/>
      <c r="G35" s="228"/>
      <c r="H35" s="228"/>
      <c r="I35" s="228"/>
    </row>
    <row r="36" spans="1:9">
      <c r="A36" s="228"/>
      <c r="B36" s="309"/>
      <c r="C36" s="310"/>
      <c r="D36" s="228"/>
      <c r="E36" s="228"/>
      <c r="F36" s="228"/>
      <c r="G36" s="228"/>
      <c r="H36" s="228"/>
      <c r="I36" s="228"/>
    </row>
    <row r="37" spans="1:9">
      <c r="A37" s="228"/>
      <c r="B37" s="309"/>
      <c r="C37" s="310"/>
      <c r="D37" s="228"/>
      <c r="E37" s="228"/>
      <c r="F37" s="228"/>
      <c r="G37" s="228"/>
      <c r="H37" s="228"/>
      <c r="I37" s="228"/>
    </row>
    <row r="38" spans="1:9">
      <c r="A38" s="228"/>
      <c r="B38" s="309"/>
      <c r="C38" s="310"/>
      <c r="D38" s="228"/>
      <c r="E38" s="228"/>
      <c r="F38" s="228"/>
      <c r="G38" s="228"/>
      <c r="H38" s="228"/>
      <c r="I38" s="228"/>
    </row>
    <row r="39" spans="1:9">
      <c r="A39" s="228"/>
      <c r="B39" s="309"/>
      <c r="C39" s="310"/>
      <c r="D39" s="228"/>
      <c r="E39" s="228"/>
      <c r="F39" s="228"/>
      <c r="G39" s="228"/>
      <c r="H39" s="228"/>
      <c r="I39" s="228"/>
    </row>
    <row r="40" spans="1:9">
      <c r="A40" s="228"/>
      <c r="B40" s="309"/>
      <c r="C40" s="310"/>
      <c r="D40" s="228"/>
      <c r="E40" s="228"/>
      <c r="F40" s="228"/>
      <c r="G40" s="228"/>
      <c r="H40" s="228"/>
      <c r="I40" s="228"/>
    </row>
    <row r="41" spans="1:9">
      <c r="A41" s="311"/>
      <c r="B41" s="312"/>
      <c r="C41" s="313"/>
      <c r="D41" s="311"/>
      <c r="E41" s="311"/>
      <c r="F41" s="311"/>
      <c r="G41" s="311"/>
      <c r="H41" s="311"/>
      <c r="I41" s="311"/>
    </row>
    <row r="42" spans="1:9">
      <c r="A42" s="209"/>
      <c r="B42" s="209"/>
      <c r="C42" s="209"/>
      <c r="D42" s="209"/>
      <c r="E42" s="314"/>
      <c r="F42" s="314"/>
      <c r="G42" s="314"/>
      <c r="H42" s="209"/>
      <c r="I42" s="209"/>
    </row>
    <row r="43" spans="1:9">
      <c r="A43" s="209"/>
      <c r="B43" s="209"/>
      <c r="C43" s="209"/>
      <c r="D43" s="209"/>
      <c r="E43" s="209"/>
      <c r="F43" s="209"/>
      <c r="G43" s="209"/>
      <c r="H43" s="209"/>
      <c r="I43" s="209"/>
    </row>
    <row r="44" spans="1:9">
      <c r="A44" s="209"/>
      <c r="B44" s="209"/>
      <c r="C44" s="209"/>
      <c r="D44" s="209"/>
      <c r="E44" s="209"/>
      <c r="F44" s="209"/>
      <c r="G44" s="209"/>
      <c r="H44" s="209"/>
      <c r="I44" s="209"/>
    </row>
    <row r="45" spans="1:9">
      <c r="A45" s="209"/>
      <c r="B45" s="209"/>
      <c r="C45" s="209"/>
      <c r="D45" s="209"/>
      <c r="E45" s="209"/>
      <c r="F45" s="209"/>
      <c r="G45" s="209"/>
      <c r="H45" s="209"/>
      <c r="I45" s="209"/>
    </row>
    <row r="48" spans="1:9">
      <c r="C48" s="315"/>
      <c r="D48" s="315"/>
      <c r="E48" s="315"/>
      <c r="F48" s="315"/>
      <c r="G48" s="315"/>
    </row>
    <row r="49" spans="3:7">
      <c r="C49" s="315"/>
      <c r="D49" s="315"/>
      <c r="E49" s="315"/>
      <c r="F49" s="315"/>
      <c r="G49" s="315"/>
    </row>
    <row r="51" spans="3:7">
      <c r="C51" s="315"/>
      <c r="D51" s="315"/>
      <c r="E51" s="315"/>
      <c r="F51" s="315"/>
      <c r="G51" s="315"/>
    </row>
    <row r="52" spans="3:7">
      <c r="C52" s="315"/>
      <c r="D52" s="315"/>
      <c r="E52" s="315"/>
      <c r="F52" s="315"/>
      <c r="G52" s="315"/>
    </row>
    <row r="54" spans="3:7">
      <c r="C54" s="315"/>
      <c r="D54" s="315"/>
      <c r="E54" s="315"/>
      <c r="F54" s="315"/>
      <c r="G54" s="315"/>
    </row>
    <row r="55" spans="3:7">
      <c r="C55" s="315"/>
      <c r="D55" s="315"/>
      <c r="E55" s="315"/>
      <c r="F55" s="315"/>
      <c r="G55" s="315"/>
    </row>
  </sheetData>
  <mergeCells count="7">
    <mergeCell ref="A2:I2"/>
    <mergeCell ref="G7:H7"/>
    <mergeCell ref="A9:A10"/>
    <mergeCell ref="B9:C10"/>
    <mergeCell ref="D9:D10"/>
    <mergeCell ref="G9:G10"/>
    <mergeCell ref="I9:I10"/>
  </mergeCells>
  <pageMargins left="0.31496062992125984" right="0.19685039370078741" top="0.19685039370078741" bottom="0.31496062992125984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ปร.6</vt:lpstr>
      <vt:lpstr>ปร.5 (ก)</vt:lpstr>
      <vt:lpstr>ปร.4 </vt:lpstr>
      <vt:lpstr>ปร.5 (ข)</vt:lpstr>
      <vt:lpstr>ปร.4  (คุรุภัณฑ์)</vt:lpstr>
      <vt:lpstr>สูตรวัสดุมวลรวม</vt:lpstr>
      <vt:lpstr>ข้อกำหนดการใช้</vt:lpstr>
      <vt:lpstr>ไม้แบบ</vt:lpstr>
      <vt:lpstr>ปร.3</vt:lpstr>
      <vt:lpstr>ปร.2</vt:lpstr>
      <vt:lpstr>ปร.1</vt:lpstr>
      <vt:lpstr>คำแนะนำ</vt:lpstr>
      <vt:lpstr>ข้อกำหนดการใช้!Print_Area</vt:lpstr>
      <vt:lpstr>สูตรวัสดุมวลรวม!Print_Area</vt:lpstr>
      <vt:lpstr>'ปร.4 '!Print_Titles</vt:lpstr>
      <vt:lpstr>สูตรวัสดุมวลรวม!Print_Titles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แบบฟอร์มประมาณราคางานอาคาร + Factor F 2555</dc:title>
  <dc:creator>ต่อยอด และปรับปรุงโดย  นายศิวกร  พงษ์สิทธิศกดิ์</dc:creator>
  <cp:lastModifiedBy>Phakamart Kruasri</cp:lastModifiedBy>
  <cp:lastPrinted>2017-05-31T08:07:54Z</cp:lastPrinted>
  <dcterms:created xsi:type="dcterms:W3CDTF">1996-10-14T23:33:28Z</dcterms:created>
  <dcterms:modified xsi:type="dcterms:W3CDTF">2020-11-13T05:30:41Z</dcterms:modified>
</cp:coreProperties>
</file>